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3.23.100\薬剤部共有フォルダ\共有ファイル\◆治験\１．院内治験\治験ホームページ\HP掲載用_依頼者向け案内\03_受託研究費算定要領\"/>
    </mc:Choice>
  </mc:AlternateContent>
  <bookViews>
    <workbookView xWindow="0" yWindow="0" windowWidth="23040" windowHeight="9240" tabRatio="784" activeTab="2"/>
  </bookViews>
  <sheets>
    <sheet name="➀治験等経費算定表" sheetId="16" r:id="rId1"/>
    <sheet name="②新規契約算出表" sheetId="2" r:id="rId2"/>
    <sheet name="③継続契約算出表" sheetId="19" r:id="rId3"/>
    <sheet name="④症例登録経費算出表" sheetId="20" r:id="rId4"/>
    <sheet name="⑤症例実施経費算出表" sheetId="21" r:id="rId5"/>
  </sheets>
  <definedNames>
    <definedName name="_xlnm.Print_Area" localSheetId="0">'➀治験等経費算定表'!$A$1:$AX$80</definedName>
    <definedName name="_xlnm.Print_Area" localSheetId="1">②新規契約算出表!$A$1:$L$28</definedName>
    <definedName name="_xlnm.Print_Area" localSheetId="2">③継続契約算出表!$A$1:$L$16</definedName>
    <definedName name="_xlnm.Print_Area" localSheetId="3">④症例登録経費算出表!$A$1:$L$25</definedName>
    <definedName name="_xlnm.Print_Area" localSheetId="4">⑤症例実施経費算出表!$A$1:$L$25</definedName>
    <definedName name="_xlnm.Print_Titles" localSheetId="0">'➀治験等経費算定表'!$1:$7</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0" i="16" l="1"/>
  <c r="AJ20" i="16"/>
  <c r="L20" i="16"/>
  <c r="K13" i="2" l="1"/>
  <c r="K10" i="2"/>
  <c r="AA55" i="16" l="1"/>
  <c r="AA56" i="16"/>
  <c r="N4" i="21" l="1"/>
  <c r="AH1" i="16"/>
  <c r="Z20" i="16"/>
  <c r="A17" i="16"/>
  <c r="AA71" i="16" l="1"/>
  <c r="AA72" i="16"/>
  <c r="AA70" i="16"/>
  <c r="AA57" i="16" l="1"/>
  <c r="K18" i="21"/>
  <c r="K17" i="21"/>
  <c r="U72" i="16" s="1"/>
  <c r="P72" i="16" s="1"/>
  <c r="K16" i="21"/>
  <c r="K15" i="21"/>
  <c r="K13" i="21"/>
  <c r="K12" i="21"/>
  <c r="K11" i="21"/>
  <c r="N3" i="21"/>
  <c r="N2" i="21"/>
  <c r="M11" i="21" l="1"/>
  <c r="M15" i="21"/>
  <c r="U71" i="16"/>
  <c r="P71" i="16" s="1"/>
  <c r="K19" i="21"/>
  <c r="J22" i="21" s="1"/>
  <c r="U70" i="16"/>
  <c r="P70" i="16" s="1"/>
  <c r="M17" i="21"/>
  <c r="P73" i="16" l="1"/>
  <c r="P74" i="16" s="1"/>
  <c r="P75" i="16" s="1"/>
  <c r="P76" i="16" l="1"/>
  <c r="P77" i="16" s="1"/>
  <c r="AE77" i="16" s="1"/>
  <c r="K12" i="20" l="1"/>
  <c r="K18" i="20"/>
  <c r="K17" i="20"/>
  <c r="K16" i="20"/>
  <c r="U56" i="16" s="1"/>
  <c r="K14" i="20"/>
  <c r="K13" i="20"/>
  <c r="K19" i="20"/>
  <c r="N4" i="20"/>
  <c r="N3" i="20"/>
  <c r="N2" i="20"/>
  <c r="U57" i="16" l="1"/>
  <c r="P57" i="16" s="1"/>
  <c r="U55" i="16"/>
  <c r="P55" i="16" s="1"/>
  <c r="M18" i="20"/>
  <c r="M16" i="20"/>
  <c r="M12" i="20" l="1"/>
  <c r="K20" i="20"/>
  <c r="J22" i="20" s="1"/>
  <c r="F10" i="19" l="1"/>
  <c r="K10" i="19" s="1"/>
  <c r="N4" i="19"/>
  <c r="AI11" i="16" s="1"/>
  <c r="N3" i="19"/>
  <c r="I16" i="16" s="1"/>
  <c r="N2" i="19"/>
  <c r="K11" i="19" l="1"/>
  <c r="AB40" i="16"/>
  <c r="P56" i="16" l="1"/>
  <c r="K21" i="2" l="1"/>
  <c r="K20" i="2"/>
  <c r="AB29" i="16" s="1"/>
  <c r="W29" i="16" s="1"/>
  <c r="K23" i="2"/>
  <c r="K22" i="2"/>
  <c r="M22" i="2" s="1"/>
  <c r="K18" i="2"/>
  <c r="K17" i="2"/>
  <c r="K16" i="2"/>
  <c r="AB28" i="16" l="1"/>
  <c r="W28" i="16" s="1"/>
  <c r="M16" i="2"/>
  <c r="AB30" i="16"/>
  <c r="W30" i="16" s="1"/>
  <c r="M20" i="2"/>
  <c r="P58" i="16" l="1"/>
  <c r="P59" i="16" s="1"/>
  <c r="P60" i="16" l="1"/>
  <c r="P61" i="16" s="1"/>
  <c r="K11" i="2" l="1"/>
  <c r="AB26" i="16" l="1"/>
  <c r="W26" i="16" s="1"/>
  <c r="AD26" i="16"/>
  <c r="AE26" i="16"/>
  <c r="AC26" i="16"/>
  <c r="K12" i="2" l="1"/>
  <c r="K24" i="2" l="1"/>
  <c r="M13" i="2"/>
  <c r="AB27" i="16"/>
  <c r="W40" i="16" l="1"/>
  <c r="W41" i="16" l="1"/>
  <c r="W42" i="16" s="1"/>
  <c r="N4" i="2"/>
  <c r="N3" i="2"/>
  <c r="N2" i="2"/>
  <c r="W43" i="16" l="1"/>
  <c r="W44" i="16" s="1"/>
  <c r="P62" i="16" l="1"/>
  <c r="AE62" i="16" l="1"/>
  <c r="W45" i="16"/>
  <c r="AB25" i="16" l="1"/>
  <c r="W25" i="16" s="1"/>
  <c r="W27" i="16" l="1"/>
  <c r="W31" i="16" l="1"/>
  <c r="W32" i="16" s="1"/>
  <c r="W33" i="16" s="1"/>
  <c r="W34" i="16" s="1"/>
  <c r="W35" i="16" s="1"/>
  <c r="W36" i="16" l="1"/>
</calcChain>
</file>

<file path=xl/comments1.xml><?xml version="1.0" encoding="utf-8"?>
<comments xmlns="http://schemas.openxmlformats.org/spreadsheetml/2006/main">
  <authors>
    <author>あいち小児　事務局</author>
  </authors>
  <commentList>
    <comment ref="F10" authorId="0" shapeId="0">
      <text>
        <r>
          <rPr>
            <b/>
            <sz val="9"/>
            <color indexed="81"/>
            <rFont val="MS P ゴシック"/>
            <family val="3"/>
            <charset val="128"/>
          </rPr>
          <t>あいち小児　事務局:</t>
        </r>
        <r>
          <rPr>
            <sz val="9"/>
            <color indexed="81"/>
            <rFont val="MS P ゴシック"/>
            <family val="3"/>
            <charset val="128"/>
          </rPr>
          <t xml:space="preserve">
小数点第２位までの数値を入力</t>
        </r>
      </text>
    </comment>
    <comment ref="F14" authorId="0" shapeId="0">
      <text>
        <r>
          <rPr>
            <b/>
            <sz val="9"/>
            <color indexed="81"/>
            <rFont val="MS P ゴシック"/>
            <family val="3"/>
            <charset val="128"/>
          </rPr>
          <t>あいち小児　事務局:</t>
        </r>
        <r>
          <rPr>
            <sz val="9"/>
            <color indexed="81"/>
            <rFont val="MS P ゴシック"/>
            <family val="3"/>
            <charset val="128"/>
          </rPr>
          <t xml:space="preserve">
小数点第２位までの数値を入力</t>
        </r>
      </text>
    </comment>
  </commentList>
</comments>
</file>

<file path=xl/sharedStrings.xml><?xml version="1.0" encoding="utf-8"?>
<sst xmlns="http://schemas.openxmlformats.org/spreadsheetml/2006/main" count="354" uniqueCount="169">
  <si>
    <t>受託番号</t>
    <rPh sb="0" eb="2">
      <t>ジュタク</t>
    </rPh>
    <rPh sb="2" eb="4">
      <t>バンゴウ</t>
    </rPh>
    <phoneticPr fontId="3"/>
  </si>
  <si>
    <t xml:space="preserve">
20**年　　月　　日
　　　　　　　作成
</t>
    <rPh sb="5" eb="6">
      <t>ネン</t>
    </rPh>
    <rPh sb="8" eb="9">
      <t>ガツ</t>
    </rPh>
    <rPh sb="11" eb="12">
      <t>ニチ</t>
    </rPh>
    <rPh sb="20" eb="22">
      <t>サクセイ</t>
    </rPh>
    <phoneticPr fontId="3"/>
  </si>
  <si>
    <t xml:space="preserve">    内  容</t>
    <rPh sb="4" eb="8">
      <t>ナイヨウ</t>
    </rPh>
    <phoneticPr fontId="3"/>
  </si>
  <si>
    <t>金    額</t>
    <rPh sb="0" eb="6">
      <t>キンガク</t>
    </rPh>
    <phoneticPr fontId="3"/>
  </si>
  <si>
    <t>円</t>
    <rPh sb="0" eb="1">
      <t>エン</t>
    </rPh>
    <phoneticPr fontId="3"/>
  </si>
  <si>
    <t>定額</t>
    <rPh sb="0" eb="2">
      <t>テイガク</t>
    </rPh>
    <phoneticPr fontId="3"/>
  </si>
  <si>
    <t>総額（税抜）</t>
    <rPh sb="0" eb="2">
      <t>ソウガク</t>
    </rPh>
    <rPh sb="3" eb="5">
      <t>ゼイヌキ</t>
    </rPh>
    <phoneticPr fontId="2"/>
  </si>
  <si>
    <t>治験期間通算予定症例</t>
    <rPh sb="0" eb="2">
      <t>チケン</t>
    </rPh>
    <rPh sb="2" eb="4">
      <t>キカン</t>
    </rPh>
    <rPh sb="4" eb="6">
      <t>ツウサン</t>
    </rPh>
    <rPh sb="6" eb="8">
      <t>ヨテイ</t>
    </rPh>
    <rPh sb="8" eb="10">
      <t>ショウレイ</t>
    </rPh>
    <phoneticPr fontId="2"/>
  </si>
  <si>
    <t>円/症例</t>
    <rPh sb="0" eb="1">
      <t>エン</t>
    </rPh>
    <rPh sb="2" eb="4">
      <t>ショウレイ</t>
    </rPh>
    <phoneticPr fontId="3"/>
  </si>
  <si>
    <t>症例</t>
    <rPh sb="0" eb="1">
      <t>ショウ</t>
    </rPh>
    <rPh sb="1" eb="2">
      <t>レイ</t>
    </rPh>
    <phoneticPr fontId="2"/>
  </si>
  <si>
    <t>円</t>
    <rPh sb="0" eb="1">
      <t>エン</t>
    </rPh>
    <phoneticPr fontId="2"/>
  </si>
  <si>
    <t>円/回</t>
    <rPh sb="0" eb="1">
      <t>エン</t>
    </rPh>
    <rPh sb="2" eb="3">
      <t>カイ</t>
    </rPh>
    <phoneticPr fontId="3"/>
  </si>
  <si>
    <t>＜新規契約算出表＞</t>
    <rPh sb="1" eb="3">
      <t>シンキ</t>
    </rPh>
    <rPh sb="3" eb="5">
      <t>ケイヤク</t>
    </rPh>
    <rPh sb="5" eb="7">
      <t>サンシュツ</t>
    </rPh>
    <rPh sb="7" eb="8">
      <t>ヒョウ</t>
    </rPh>
    <phoneticPr fontId="3"/>
  </si>
  <si>
    <t>症例あたり</t>
    <rPh sb="0" eb="2">
      <t>ショウレイ</t>
    </rPh>
    <phoneticPr fontId="2"/>
  </si>
  <si>
    <t>受託番号：</t>
    <phoneticPr fontId="2"/>
  </si>
  <si>
    <t>課題名：</t>
    <phoneticPr fontId="2"/>
  </si>
  <si>
    <t>依頼者名：</t>
    <phoneticPr fontId="2"/>
  </si>
  <si>
    <t>症例</t>
    <rPh sb="0" eb="2">
      <t>ショウレイ</t>
    </rPh>
    <phoneticPr fontId="2"/>
  </si>
  <si>
    <t>区　　分</t>
  </si>
  <si>
    <t>□治験   　□製造販売後臨床試験　</t>
    <phoneticPr fontId="3"/>
  </si>
  <si>
    <t>西暦　　　　　年　　　　月　　　　日　　　～　　　西暦　　　　　年　　　　月　　　　日</t>
    <phoneticPr fontId="3"/>
  </si>
  <si>
    <t>年</t>
    <rPh sb="0" eb="1">
      <t>ネン</t>
    </rPh>
    <phoneticPr fontId="3"/>
  </si>
  <si>
    <t>月</t>
    <rPh sb="0" eb="1">
      <t>ツキ</t>
    </rPh>
    <phoneticPr fontId="3"/>
  </si>
  <si>
    <t>日</t>
    <rPh sb="0" eb="1">
      <t>ヒ</t>
    </rPh>
    <phoneticPr fontId="3"/>
  </si>
  <si>
    <t>（</t>
    <phoneticPr fontId="3"/>
  </si>
  <si>
    <t>）</t>
    <phoneticPr fontId="3"/>
  </si>
  <si>
    <t>治験依頼者</t>
  </si>
  <si>
    <t>名     称：</t>
    <phoneticPr fontId="3"/>
  </si>
  <si>
    <t>代 表 者：</t>
    <phoneticPr fontId="3"/>
  </si>
  <si>
    <t>治験責任医師</t>
  </si>
  <si>
    <t>氏　　名：</t>
    <phoneticPr fontId="3"/>
  </si>
  <si>
    <t>区分</t>
  </si>
  <si>
    <t>費目</t>
  </si>
  <si>
    <t>金額(円)</t>
  </si>
  <si>
    <t>算定内訳</t>
    <phoneticPr fontId="3"/>
  </si>
  <si>
    <t>直接経費</t>
  </si>
  <si>
    <t>円×</t>
    <phoneticPr fontId="3"/>
  </si>
  <si>
    <t>小計</t>
    <rPh sb="0" eb="2">
      <t>ショウケイ</t>
    </rPh>
    <phoneticPr fontId="3"/>
  </si>
  <si>
    <t>直接経費計</t>
    <rPh sb="0" eb="2">
      <t>チョクセツ</t>
    </rPh>
    <rPh sb="2" eb="4">
      <t>ケイヒ</t>
    </rPh>
    <rPh sb="4" eb="5">
      <t>ケイ</t>
    </rPh>
    <phoneticPr fontId="3"/>
  </si>
  <si>
    <t>間接経費</t>
    <phoneticPr fontId="3"/>
  </si>
  <si>
    <t>直接経費 ×30%</t>
    <rPh sb="0" eb="2">
      <t>チョクセツ</t>
    </rPh>
    <rPh sb="2" eb="4">
      <t>ケイヒ</t>
    </rPh>
    <phoneticPr fontId="3"/>
  </si>
  <si>
    <t xml:space="preserve">合計  </t>
    <phoneticPr fontId="3"/>
  </si>
  <si>
    <t>算定内訳</t>
  </si>
  <si>
    <t>小計</t>
    <phoneticPr fontId="3"/>
  </si>
  <si>
    <t>直接経費×30％</t>
    <rPh sb="0" eb="2">
      <t>チョクセツ</t>
    </rPh>
    <rPh sb="2" eb="4">
      <t>ケイヒ</t>
    </rPh>
    <phoneticPr fontId="3"/>
  </si>
  <si>
    <t>合計  (税込み）</t>
    <rPh sb="5" eb="7">
      <t>ゼイコ</t>
    </rPh>
    <phoneticPr fontId="3"/>
  </si>
  <si>
    <t>円</t>
    <phoneticPr fontId="3"/>
  </si>
  <si>
    <t>合計　</t>
    <phoneticPr fontId="3"/>
  </si>
  <si>
    <t>合計　(税込み）</t>
    <rPh sb="4" eb="6">
      <t>ゼイコ</t>
    </rPh>
    <phoneticPr fontId="3"/>
  </si>
  <si>
    <t>1又は2を選択</t>
    <rPh sb="5" eb="7">
      <t>センタク</t>
    </rPh>
    <phoneticPr fontId="2"/>
  </si>
  <si>
    <r>
      <t xml:space="preserve">新規症例
</t>
    </r>
    <r>
      <rPr>
        <sz val="8"/>
        <color rgb="FFFF0000"/>
        <rFont val="ＭＳ 明朝"/>
        <family val="1"/>
        <charset val="128"/>
      </rPr>
      <t>1又は2又は3</t>
    </r>
    <r>
      <rPr>
        <sz val="10"/>
        <color rgb="FFFF0000"/>
        <rFont val="ＭＳ 明朝"/>
        <family val="1"/>
        <charset val="128"/>
      </rPr>
      <t xml:space="preserve">
</t>
    </r>
    <r>
      <rPr>
        <sz val="8"/>
        <color rgb="FFFF0000"/>
        <rFont val="ＭＳ 明朝"/>
        <family val="1"/>
        <charset val="128"/>
      </rPr>
      <t>を選択</t>
    </r>
    <rPh sb="14" eb="16">
      <t>センタク</t>
    </rPh>
    <phoneticPr fontId="2"/>
  </si>
  <si>
    <t>：</t>
    <phoneticPr fontId="2"/>
  </si>
  <si>
    <t>円</t>
    <rPh sb="0" eb="1">
      <t>エン</t>
    </rPh>
    <phoneticPr fontId="2"/>
  </si>
  <si>
    <t>受託番号</t>
    <rPh sb="0" eb="2">
      <t>ジュタク</t>
    </rPh>
    <rPh sb="2" eb="4">
      <t>バンゴウ</t>
    </rPh>
    <phoneticPr fontId="2"/>
  </si>
  <si>
    <t>１．治験課題名</t>
    <phoneticPr fontId="3"/>
  </si>
  <si>
    <t>×</t>
    <phoneticPr fontId="2"/>
  </si>
  <si>
    <t>回</t>
    <rPh sb="0" eb="1">
      <t>カイ</t>
    </rPh>
    <phoneticPr fontId="2"/>
  </si>
  <si>
    <t>（１症例あたり：</t>
    <rPh sb="2" eb="4">
      <t>ショウレイ</t>
    </rPh>
    <phoneticPr fontId="2"/>
  </si>
  <si>
    <t>円）</t>
    <rPh sb="0" eb="1">
      <t>エン</t>
    </rPh>
    <phoneticPr fontId="2"/>
  </si>
  <si>
    <t>契約締結時請求金額</t>
    <rPh sb="0" eb="2">
      <t>ケイヤク</t>
    </rPh>
    <rPh sb="2" eb="4">
      <t>テイケツ</t>
    </rPh>
    <rPh sb="4" eb="5">
      <t>トキ</t>
    </rPh>
    <rPh sb="5" eb="7">
      <t>セイキュウ</t>
    </rPh>
    <rPh sb="7" eb="9">
      <t>キンガク</t>
    </rPh>
    <phoneticPr fontId="2"/>
  </si>
  <si>
    <t>３．固定治験等経費</t>
    <rPh sb="2" eb="4">
      <t>コテイ</t>
    </rPh>
    <rPh sb="4" eb="6">
      <t>チケン</t>
    </rPh>
    <rPh sb="6" eb="7">
      <t>トウ</t>
    </rPh>
    <rPh sb="7" eb="9">
      <t>ケイヒ</t>
    </rPh>
    <phoneticPr fontId="2"/>
  </si>
  <si>
    <t>：契約時に請求</t>
    <rPh sb="1" eb="3">
      <t>ケイヤク</t>
    </rPh>
    <rPh sb="3" eb="4">
      <t>トキ</t>
    </rPh>
    <rPh sb="5" eb="7">
      <t>セイキュウ</t>
    </rPh>
    <phoneticPr fontId="2"/>
  </si>
  <si>
    <t>A　 審査費</t>
    <phoneticPr fontId="3"/>
  </si>
  <si>
    <t>A+B+C+D+E+F</t>
    <phoneticPr fontId="3"/>
  </si>
  <si>
    <t>4．変動（出来高）治験等経費</t>
    <rPh sb="2" eb="4">
      <t>ヘンドウ</t>
    </rPh>
    <rPh sb="5" eb="8">
      <t>デキダカ</t>
    </rPh>
    <rPh sb="9" eb="11">
      <t>チケン</t>
    </rPh>
    <rPh sb="11" eb="12">
      <t>トウ</t>
    </rPh>
    <rPh sb="12" eb="14">
      <t>ケイヒ</t>
    </rPh>
    <phoneticPr fontId="3"/>
  </si>
  <si>
    <t>費　　　目</t>
    <rPh sb="0" eb="1">
      <t>ヒ</t>
    </rPh>
    <rPh sb="4" eb="5">
      <t>メ</t>
    </rPh>
    <phoneticPr fontId="3"/>
  </si>
  <si>
    <t>合計金額</t>
    <rPh sb="0" eb="2">
      <t>ゴウケイ</t>
    </rPh>
    <rPh sb="2" eb="4">
      <t>キンガク</t>
    </rPh>
    <phoneticPr fontId="2"/>
  </si>
  <si>
    <t>□医薬品　□医療機器　□再生医療等製品</t>
    <phoneticPr fontId="3"/>
  </si>
  <si>
    <t>【継続契約_固定経費】　：契約時に請求</t>
    <rPh sb="1" eb="3">
      <t>ケイゾク</t>
    </rPh>
    <rPh sb="3" eb="5">
      <t>ケイヤク</t>
    </rPh>
    <rPh sb="6" eb="8">
      <t>コテイ</t>
    </rPh>
    <rPh sb="8" eb="10">
      <t>ケイヒ</t>
    </rPh>
    <rPh sb="13" eb="15">
      <t>ケイヤク</t>
    </rPh>
    <rPh sb="15" eb="16">
      <t>トキ</t>
    </rPh>
    <rPh sb="17" eb="19">
      <t>セイキュウ</t>
    </rPh>
    <phoneticPr fontId="2"/>
  </si>
  <si>
    <t>【新規契約_固定経費】：契約時に請求</t>
    <rPh sb="1" eb="3">
      <t>シンキ</t>
    </rPh>
    <rPh sb="3" eb="5">
      <t>ケイヤク</t>
    </rPh>
    <rPh sb="6" eb="8">
      <t>コテイ</t>
    </rPh>
    <rPh sb="8" eb="10">
      <t>ケイヒ</t>
    </rPh>
    <rPh sb="12" eb="14">
      <t>ケイヤク</t>
    </rPh>
    <rPh sb="14" eb="15">
      <t>トキ</t>
    </rPh>
    <rPh sb="16" eb="18">
      <t>セイキュウ</t>
    </rPh>
    <phoneticPr fontId="2"/>
  </si>
  <si>
    <t>【継続契約_固定経費】：契約時に請求</t>
    <rPh sb="1" eb="3">
      <t>ケイゾク</t>
    </rPh>
    <rPh sb="3" eb="5">
      <t>ケイヤク</t>
    </rPh>
    <rPh sb="6" eb="8">
      <t>コテイ</t>
    </rPh>
    <rPh sb="8" eb="10">
      <t>ケイヒ</t>
    </rPh>
    <rPh sb="12" eb="14">
      <t>ケイヤク</t>
    </rPh>
    <rPh sb="14" eb="15">
      <t>トキ</t>
    </rPh>
    <rPh sb="16" eb="18">
      <t>セイキュウ</t>
    </rPh>
    <phoneticPr fontId="2"/>
  </si>
  <si>
    <t>：投与開始時に請求</t>
    <rPh sb="1" eb="3">
      <t>トウヨ</t>
    </rPh>
    <rPh sb="3" eb="5">
      <t>カイシ</t>
    </rPh>
    <rPh sb="5" eb="6">
      <t>トキ</t>
    </rPh>
    <rPh sb="7" eb="9">
      <t>セイキュウ</t>
    </rPh>
    <phoneticPr fontId="2"/>
  </si>
  <si>
    <t>治験依頼者</t>
    <rPh sb="0" eb="2">
      <t>チケン</t>
    </rPh>
    <rPh sb="2" eb="4">
      <t>イライ</t>
    </rPh>
    <rPh sb="4" eb="5">
      <t>シャ</t>
    </rPh>
    <phoneticPr fontId="3"/>
  </si>
  <si>
    <t>治験課題名
(邦題)</t>
    <rPh sb="0" eb="2">
      <t>チケン</t>
    </rPh>
    <rPh sb="2" eb="4">
      <t>カダイ</t>
    </rPh>
    <rPh sb="4" eb="5">
      <t>ナ</t>
    </rPh>
    <rPh sb="7" eb="9">
      <t>ホウダイ</t>
    </rPh>
    <phoneticPr fontId="3"/>
  </si>
  <si>
    <t>新規契約_固定経費</t>
    <rPh sb="0" eb="2">
      <t>シンキ</t>
    </rPh>
    <rPh sb="2" eb="4">
      <t>ケイヤク</t>
    </rPh>
    <rPh sb="5" eb="7">
      <t>コテイ</t>
    </rPh>
    <rPh sb="7" eb="9">
      <t>ケイヒ</t>
    </rPh>
    <phoneticPr fontId="2"/>
  </si>
  <si>
    <t>継続契約_固定経費</t>
    <rPh sb="0" eb="2">
      <t>ケイゾク</t>
    </rPh>
    <rPh sb="2" eb="4">
      <t>ケイヤク</t>
    </rPh>
    <rPh sb="5" eb="7">
      <t>コテイ</t>
    </rPh>
    <rPh sb="7" eb="9">
      <t>ケイヒ</t>
    </rPh>
    <phoneticPr fontId="2"/>
  </si>
  <si>
    <t>(1) 国内GCP準拠</t>
    <rPh sb="4" eb="6">
      <t>コクナイ</t>
    </rPh>
    <rPh sb="9" eb="11">
      <t>ジュンキョ</t>
    </rPh>
    <phoneticPr fontId="2"/>
  </si>
  <si>
    <t>(2) 国内GCPを超える</t>
    <rPh sb="4" eb="6">
      <t>コクナイ</t>
    </rPh>
    <rPh sb="10" eb="11">
      <t>コ</t>
    </rPh>
    <phoneticPr fontId="2"/>
  </si>
  <si>
    <t>(1) 治験（国内試験）　　：合計ポイント数×5,000円</t>
    <rPh sb="4" eb="6">
      <t>チケン</t>
    </rPh>
    <rPh sb="7" eb="9">
      <t>コクナイ</t>
    </rPh>
    <rPh sb="9" eb="11">
      <t>シケン</t>
    </rPh>
    <rPh sb="15" eb="17">
      <t>ゴウケイ</t>
    </rPh>
    <rPh sb="21" eb="22">
      <t>スウ</t>
    </rPh>
    <rPh sb="28" eb="29">
      <t>エン</t>
    </rPh>
    <phoneticPr fontId="3"/>
  </si>
  <si>
    <t>(2) 治験（国際共同試験）：合計ポイント数×6,000円</t>
    <rPh sb="4" eb="6">
      <t>チケン</t>
    </rPh>
    <rPh sb="7" eb="9">
      <t>コクサイ</t>
    </rPh>
    <rPh sb="9" eb="11">
      <t>キョウドウ</t>
    </rPh>
    <rPh sb="11" eb="13">
      <t>シケン</t>
    </rPh>
    <rPh sb="15" eb="17">
      <t>ゴウケイ</t>
    </rPh>
    <rPh sb="21" eb="22">
      <t>スウ</t>
    </rPh>
    <rPh sb="28" eb="29">
      <t>エン</t>
    </rPh>
    <phoneticPr fontId="3"/>
  </si>
  <si>
    <t>(3) 製造販売後臨床試験　：合計ポイント数×0.8×5,000円</t>
    <rPh sb="4" eb="6">
      <t>セイゾウ</t>
    </rPh>
    <rPh sb="6" eb="8">
      <t>ハンバイ</t>
    </rPh>
    <rPh sb="8" eb="9">
      <t>ゴ</t>
    </rPh>
    <rPh sb="9" eb="11">
      <t>リンショウ</t>
    </rPh>
    <rPh sb="11" eb="13">
      <t>シケン</t>
    </rPh>
    <rPh sb="15" eb="17">
      <t>ゴウケイ</t>
    </rPh>
    <rPh sb="21" eb="22">
      <t>スウ</t>
    </rPh>
    <rPh sb="32" eb="33">
      <t>エン</t>
    </rPh>
    <phoneticPr fontId="3"/>
  </si>
  <si>
    <t>(1) 治験　　　　　　　：合計ポイント数×1,000円</t>
    <rPh sb="4" eb="6">
      <t>チケン</t>
    </rPh>
    <rPh sb="14" eb="16">
      <t>ゴウケイ</t>
    </rPh>
    <rPh sb="20" eb="21">
      <t>スウ</t>
    </rPh>
    <rPh sb="27" eb="28">
      <t>エン</t>
    </rPh>
    <phoneticPr fontId="3"/>
  </si>
  <si>
    <t>(3) 製造販売後臨床試験：合計ポイント数×0.8×1,000円</t>
    <rPh sb="4" eb="6">
      <t>セイゾウ</t>
    </rPh>
    <rPh sb="6" eb="8">
      <t>ハンバイ</t>
    </rPh>
    <rPh sb="8" eb="9">
      <t>ゴ</t>
    </rPh>
    <rPh sb="9" eb="11">
      <t>リンショウ</t>
    </rPh>
    <rPh sb="11" eb="13">
      <t>シケン</t>
    </rPh>
    <rPh sb="14" eb="16">
      <t>ゴウケイ</t>
    </rPh>
    <rPh sb="20" eb="21">
      <t>スウ</t>
    </rPh>
    <rPh sb="31" eb="32">
      <t>エン</t>
    </rPh>
    <phoneticPr fontId="3"/>
  </si>
  <si>
    <t>(1) 院内CRC
(2) SMO</t>
    <rPh sb="4" eb="6">
      <t>インナイ</t>
    </rPh>
    <phoneticPr fontId="2"/>
  </si>
  <si>
    <t>(1) 院内CRC賃金</t>
    <rPh sb="4" eb="6">
      <t>インナイ</t>
    </rPh>
    <rPh sb="9" eb="11">
      <t>チンギン</t>
    </rPh>
    <phoneticPr fontId="3"/>
  </si>
  <si>
    <t>(2) SMO利用費</t>
    <rPh sb="7" eb="9">
      <t>リヨウ</t>
    </rPh>
    <rPh sb="9" eb="10">
      <t>ヒ</t>
    </rPh>
    <phoneticPr fontId="3"/>
  </si>
  <si>
    <r>
      <t xml:space="preserve">CRC種別
</t>
    </r>
    <r>
      <rPr>
        <sz val="10.5"/>
        <color rgb="FFFF0000"/>
        <rFont val="ＭＳ 明朝"/>
        <family val="1"/>
        <charset val="128"/>
      </rPr>
      <t>1又は2を選択</t>
    </r>
    <rPh sb="3" eb="5">
      <t>シュベツ</t>
    </rPh>
    <rPh sb="11" eb="13">
      <t>センタク</t>
    </rPh>
    <phoneticPr fontId="2"/>
  </si>
  <si>
    <t>合　計</t>
    <rPh sb="0" eb="1">
      <t>ゴウ</t>
    </rPh>
    <rPh sb="2" eb="3">
      <t>ケイ</t>
    </rPh>
    <phoneticPr fontId="2"/>
  </si>
  <si>
    <t>注意：本表で算出された総額（管理費、間接経費、消費税を除く）ではなく、治験等経費算定表で算定された金額を受託研究費として請求します。</t>
    <rPh sb="0" eb="2">
      <t>チュウイ</t>
    </rPh>
    <rPh sb="3" eb="4">
      <t>ホン</t>
    </rPh>
    <rPh sb="4" eb="5">
      <t>ヒョウ</t>
    </rPh>
    <rPh sb="6" eb="8">
      <t>サンシュツ</t>
    </rPh>
    <rPh sb="11" eb="13">
      <t>ソウガク</t>
    </rPh>
    <rPh sb="14" eb="17">
      <t>カンリヒ</t>
    </rPh>
    <rPh sb="18" eb="20">
      <t>カンセツ</t>
    </rPh>
    <rPh sb="20" eb="22">
      <t>ケイヒ</t>
    </rPh>
    <rPh sb="23" eb="26">
      <t>ショウヒゼイ</t>
    </rPh>
    <rPh sb="27" eb="28">
      <t>ノゾ</t>
    </rPh>
    <rPh sb="35" eb="37">
      <t>チケン</t>
    </rPh>
    <rPh sb="37" eb="38">
      <t>トウ</t>
    </rPh>
    <rPh sb="38" eb="40">
      <t>ケイヒ</t>
    </rPh>
    <rPh sb="40" eb="42">
      <t>サンテイ</t>
    </rPh>
    <rPh sb="42" eb="43">
      <t>ヒョウ</t>
    </rPh>
    <rPh sb="44" eb="46">
      <t>サンテイ</t>
    </rPh>
    <rPh sb="49" eb="51">
      <t>キンガク</t>
    </rPh>
    <rPh sb="52" eb="54">
      <t>ジュタク</t>
    </rPh>
    <rPh sb="54" eb="56">
      <t>ケンキュウ</t>
    </rPh>
    <rPh sb="56" eb="57">
      <t>ヒ</t>
    </rPh>
    <rPh sb="60" eb="62">
      <t>セイキュウ</t>
    </rPh>
    <phoneticPr fontId="2"/>
  </si>
  <si>
    <t>Ａ　審査費</t>
    <rPh sb="4" eb="5">
      <t>ヒ</t>
    </rPh>
    <phoneticPr fontId="3"/>
  </si>
  <si>
    <t xml:space="preserve">Ｉ　CRC経費
</t>
    <rPh sb="5" eb="7">
      <t>ケイヒ</t>
    </rPh>
    <phoneticPr fontId="3"/>
  </si>
  <si>
    <t>治　験　等　経　費　算　定　表</t>
    <rPh sb="4" eb="5">
      <t>トウ</t>
    </rPh>
    <rPh sb="14" eb="15">
      <t>ヒョウ</t>
    </rPh>
    <phoneticPr fontId="3"/>
  </si>
  <si>
    <t>変動</t>
    <rPh sb="0" eb="2">
      <t>ヘンドウ</t>
    </rPh>
    <phoneticPr fontId="3"/>
  </si>
  <si>
    <t>契約月数あたり10,000円</t>
    <rPh sb="0" eb="2">
      <t>ケイヤク</t>
    </rPh>
    <rPh sb="2" eb="3">
      <t>ツキ</t>
    </rPh>
    <rPh sb="3" eb="4">
      <t>スウ</t>
    </rPh>
    <rPh sb="13" eb="14">
      <t>エン</t>
    </rPh>
    <phoneticPr fontId="2"/>
  </si>
  <si>
    <t>Ｃ　書類保管料</t>
    <rPh sb="2" eb="4">
      <t>ショルイ</t>
    </rPh>
    <rPh sb="4" eb="6">
      <t>ホカン</t>
    </rPh>
    <rPh sb="6" eb="7">
      <t>リョウ</t>
    </rPh>
    <phoneticPr fontId="3"/>
  </si>
  <si>
    <t>Ｂ　試験開始準備費</t>
    <rPh sb="2" eb="4">
      <t>シケン</t>
    </rPh>
    <rPh sb="4" eb="6">
      <t>カイシ</t>
    </rPh>
    <rPh sb="6" eb="8">
      <t>ジュンビ</t>
    </rPh>
    <rPh sb="8" eb="9">
      <t>ヒ</t>
    </rPh>
    <phoneticPr fontId="2"/>
  </si>
  <si>
    <t>　契約期間 ：    契約締結日～　西暦    年3月31日</t>
  </si>
  <si>
    <t>契約期間</t>
    <rPh sb="0" eb="2">
      <t>ケイヤク</t>
    </rPh>
    <rPh sb="2" eb="4">
      <t>キカン</t>
    </rPh>
    <phoneticPr fontId="2"/>
  </si>
  <si>
    <t>契約月数</t>
    <rPh sb="0" eb="2">
      <t>ケイヤク</t>
    </rPh>
    <rPh sb="2" eb="4">
      <t>ツキスウ</t>
    </rPh>
    <phoneticPr fontId="2"/>
  </si>
  <si>
    <t>ヶ月</t>
    <rPh sb="1" eb="2">
      <t>ゲツ</t>
    </rPh>
    <phoneticPr fontId="2"/>
  </si>
  <si>
    <t>非盲検ｽﾀｯﾌによる盲検試験の場合
70,000円を入力</t>
    <rPh sb="0" eb="1">
      <t>ヒ</t>
    </rPh>
    <rPh sb="1" eb="3">
      <t>モウケン</t>
    </rPh>
    <rPh sb="10" eb="12">
      <t>モウケン</t>
    </rPh>
    <rPh sb="12" eb="14">
      <t>シケン</t>
    </rPh>
    <rPh sb="15" eb="17">
      <t>バアイ</t>
    </rPh>
    <rPh sb="24" eb="25">
      <t>エン</t>
    </rPh>
    <rPh sb="26" eb="28">
      <t>ニュウリョク</t>
    </rPh>
    <phoneticPr fontId="2"/>
  </si>
  <si>
    <t>ポイント</t>
    <phoneticPr fontId="3"/>
  </si>
  <si>
    <t>ポイント</t>
    <phoneticPr fontId="3"/>
  </si>
  <si>
    <r>
      <t>Ⅾ　臨床試験研究</t>
    </r>
    <r>
      <rPr>
        <u/>
        <sz val="10.5"/>
        <rFont val="ＭＳ 明朝"/>
        <family val="1"/>
        <charset val="128"/>
      </rPr>
      <t>固定</t>
    </r>
    <r>
      <rPr>
        <sz val="10.5"/>
        <rFont val="ＭＳ 明朝"/>
        <family val="1"/>
        <charset val="128"/>
      </rPr>
      <t>経費</t>
    </r>
    <rPh sb="2" eb="4">
      <t>リンショウ</t>
    </rPh>
    <rPh sb="4" eb="6">
      <t>シケン</t>
    </rPh>
    <rPh sb="6" eb="8">
      <t>ケンキュウ</t>
    </rPh>
    <rPh sb="8" eb="10">
      <t>コテイ</t>
    </rPh>
    <rPh sb="10" eb="12">
      <t>ケイヒ</t>
    </rPh>
    <phoneticPr fontId="3"/>
  </si>
  <si>
    <r>
      <t>Ｅ　治験薬等管理</t>
    </r>
    <r>
      <rPr>
        <u/>
        <sz val="10.5"/>
        <rFont val="ＭＳ 明朝"/>
        <family val="1"/>
        <charset val="128"/>
      </rPr>
      <t>固定</t>
    </r>
    <r>
      <rPr>
        <sz val="10.5"/>
        <rFont val="ＭＳ 明朝"/>
        <family val="1"/>
        <charset val="128"/>
      </rPr>
      <t>経費</t>
    </r>
    <rPh sb="2" eb="5">
      <t>チケンヤク</t>
    </rPh>
    <rPh sb="5" eb="6">
      <t>トウ</t>
    </rPh>
    <rPh sb="6" eb="8">
      <t>カンリ</t>
    </rPh>
    <rPh sb="8" eb="10">
      <t>コテイ</t>
    </rPh>
    <rPh sb="10" eb="12">
      <t>ケイヒ</t>
    </rPh>
    <phoneticPr fontId="3"/>
  </si>
  <si>
    <t xml:space="preserve">Ｆ
CRC固定経費
</t>
    <rPh sb="5" eb="7">
      <t>コテイ</t>
    </rPh>
    <rPh sb="7" eb="9">
      <t>ケイヒ</t>
    </rPh>
    <phoneticPr fontId="3"/>
  </si>
  <si>
    <t>1症例あたり
ポイント</t>
    <rPh sb="1" eb="3">
      <t>ショウレイ</t>
    </rPh>
    <phoneticPr fontId="3"/>
  </si>
  <si>
    <r>
      <t>Ⅾ'　臨床試験研究</t>
    </r>
    <r>
      <rPr>
        <u/>
        <sz val="10.5"/>
        <rFont val="ＭＳ 明朝"/>
        <family val="1"/>
        <charset val="128"/>
      </rPr>
      <t>変動</t>
    </r>
    <r>
      <rPr>
        <sz val="10.5"/>
        <rFont val="ＭＳ 明朝"/>
        <family val="1"/>
        <charset val="128"/>
      </rPr>
      <t>経費</t>
    </r>
    <rPh sb="3" eb="5">
      <t>リンショウ</t>
    </rPh>
    <rPh sb="5" eb="7">
      <t>シケン</t>
    </rPh>
    <rPh sb="7" eb="9">
      <t>ケンキュウ</t>
    </rPh>
    <rPh sb="9" eb="11">
      <t>ヘンドウ</t>
    </rPh>
    <rPh sb="11" eb="13">
      <t>ケイヒ</t>
    </rPh>
    <phoneticPr fontId="3"/>
  </si>
  <si>
    <r>
      <t>Ｅ’　治験薬等管理</t>
    </r>
    <r>
      <rPr>
        <u/>
        <sz val="10.5"/>
        <rFont val="ＭＳ 明朝"/>
        <family val="1"/>
        <charset val="128"/>
      </rPr>
      <t>変動</t>
    </r>
    <r>
      <rPr>
        <sz val="10.5"/>
        <rFont val="ＭＳ 明朝"/>
        <family val="1"/>
        <charset val="128"/>
      </rPr>
      <t>経費</t>
    </r>
    <rPh sb="3" eb="6">
      <t>チケンヤク</t>
    </rPh>
    <rPh sb="6" eb="7">
      <t>トウ</t>
    </rPh>
    <rPh sb="7" eb="9">
      <t>カンリ</t>
    </rPh>
    <rPh sb="9" eb="11">
      <t>ヘンドウ</t>
    </rPh>
    <rPh sb="11" eb="13">
      <t>ケイヒ</t>
    </rPh>
    <phoneticPr fontId="3"/>
  </si>
  <si>
    <r>
      <t>Ｉ
CRC</t>
    </r>
    <r>
      <rPr>
        <u/>
        <sz val="10.5"/>
        <rFont val="ＭＳ 明朝"/>
        <family val="1"/>
        <charset val="128"/>
      </rPr>
      <t>固定</t>
    </r>
    <r>
      <rPr>
        <sz val="10.5"/>
        <rFont val="ＭＳ 明朝"/>
        <family val="1"/>
        <charset val="128"/>
      </rPr>
      <t xml:space="preserve">経費
</t>
    </r>
    <rPh sb="5" eb="7">
      <t>コテイ</t>
    </rPh>
    <rPh sb="7" eb="9">
      <t>ケイヒ</t>
    </rPh>
    <phoneticPr fontId="3"/>
  </si>
  <si>
    <t>B 　試験開始準備費</t>
    <rPh sb="3" eb="5">
      <t>シケン</t>
    </rPh>
    <rPh sb="5" eb="7">
      <t>カイシ</t>
    </rPh>
    <rPh sb="7" eb="9">
      <t>ジュンビ</t>
    </rPh>
    <rPh sb="9" eb="10">
      <t>ヒ</t>
    </rPh>
    <phoneticPr fontId="3"/>
  </si>
  <si>
    <t>C　 書類保管料</t>
    <rPh sb="3" eb="5">
      <t>ショルイ</t>
    </rPh>
    <rPh sb="5" eb="8">
      <t>ホカンリョウ</t>
    </rPh>
    <phoneticPr fontId="3"/>
  </si>
  <si>
    <t>D　 臨床試験研究固定経費</t>
    <rPh sb="3" eb="5">
      <t>リンショウ</t>
    </rPh>
    <rPh sb="5" eb="7">
      <t>シケン</t>
    </rPh>
    <rPh sb="7" eb="9">
      <t>ケンキュウ</t>
    </rPh>
    <rPh sb="9" eb="11">
      <t>コテイ</t>
    </rPh>
    <rPh sb="11" eb="13">
      <t>ケイヒ</t>
    </rPh>
    <phoneticPr fontId="3"/>
  </si>
  <si>
    <t>E　 治験薬等管理固定経費</t>
    <rPh sb="3" eb="6">
      <t>チケンヤク</t>
    </rPh>
    <rPh sb="6" eb="7">
      <t>トウ</t>
    </rPh>
    <rPh sb="7" eb="9">
      <t>カンリ</t>
    </rPh>
    <rPh sb="9" eb="11">
      <t>コテイ</t>
    </rPh>
    <rPh sb="11" eb="13">
      <t>ケイヒ</t>
    </rPh>
    <phoneticPr fontId="3"/>
  </si>
  <si>
    <t>F　 CRC固定経費</t>
    <rPh sb="6" eb="8">
      <t>コテイ</t>
    </rPh>
    <rPh sb="8" eb="10">
      <t>ケイヒ</t>
    </rPh>
    <phoneticPr fontId="3"/>
  </si>
  <si>
    <t>G　 管理費</t>
    <phoneticPr fontId="3"/>
  </si>
  <si>
    <t>★【新規契約_固定経費】</t>
    <rPh sb="2" eb="4">
      <t>シンキ</t>
    </rPh>
    <rPh sb="4" eb="6">
      <t>ケイヤク</t>
    </rPh>
    <rPh sb="7" eb="9">
      <t>コテイ</t>
    </rPh>
    <rPh sb="9" eb="11">
      <t>ケイヒ</t>
    </rPh>
    <phoneticPr fontId="2"/>
  </si>
  <si>
    <t>F'　ＣＲＣ変動経費</t>
    <rPh sb="6" eb="8">
      <t>ヘンドウ</t>
    </rPh>
    <rPh sb="8" eb="10">
      <t>ケイヒ</t>
    </rPh>
    <phoneticPr fontId="3"/>
  </si>
  <si>
    <t>G　管理費</t>
    <phoneticPr fontId="3"/>
  </si>
  <si>
    <t>D　臨床試験研究固定経費</t>
    <rPh sb="2" eb="4">
      <t>リンショウ</t>
    </rPh>
    <rPh sb="4" eb="6">
      <t>シケン</t>
    </rPh>
    <rPh sb="6" eb="8">
      <t>ケンキュウ</t>
    </rPh>
    <rPh sb="8" eb="10">
      <t>コテイ</t>
    </rPh>
    <rPh sb="10" eb="12">
      <t>ケイヒ</t>
    </rPh>
    <phoneticPr fontId="3"/>
  </si>
  <si>
    <t>E　治験薬等管理固定経費</t>
    <rPh sb="2" eb="5">
      <t>チケンヤク</t>
    </rPh>
    <rPh sb="5" eb="6">
      <t>トウ</t>
    </rPh>
    <rPh sb="6" eb="8">
      <t>カンリ</t>
    </rPh>
    <rPh sb="8" eb="10">
      <t>コテイ</t>
    </rPh>
    <rPh sb="10" eb="12">
      <t>ケイヒ</t>
    </rPh>
    <phoneticPr fontId="3"/>
  </si>
  <si>
    <t>F　ＣＲＣ固定経費</t>
    <rPh sb="5" eb="7">
      <t>コテイ</t>
    </rPh>
    <rPh sb="7" eb="9">
      <t>ケイヒ</t>
    </rPh>
    <phoneticPr fontId="3"/>
  </si>
  <si>
    <t>★【新規症例登録経費（2例目以降）】</t>
    <rPh sb="2" eb="4">
      <t>シンキ</t>
    </rPh>
    <rPh sb="4" eb="6">
      <t>ショウレイ</t>
    </rPh>
    <rPh sb="6" eb="8">
      <t>トウロク</t>
    </rPh>
    <rPh sb="8" eb="10">
      <t>ケイヒ</t>
    </rPh>
    <rPh sb="12" eb="13">
      <t>レイ</t>
    </rPh>
    <rPh sb="13" eb="14">
      <t>メ</t>
    </rPh>
    <rPh sb="14" eb="16">
      <t>イコウ</t>
    </rPh>
    <phoneticPr fontId="3"/>
  </si>
  <si>
    <t>（D'＋E'＋F' ）×20％</t>
    <phoneticPr fontId="3"/>
  </si>
  <si>
    <t>Ｇ　 管理費</t>
    <phoneticPr fontId="3"/>
  </si>
  <si>
    <t>来院あたり</t>
    <rPh sb="0" eb="2">
      <t>ライイン</t>
    </rPh>
    <phoneticPr fontId="2"/>
  </si>
  <si>
    <t>（D＋Ｅ＋Ｆ ）×20％</t>
    <phoneticPr fontId="3"/>
  </si>
  <si>
    <t>D＋Ｅ＋Ｆ＋Ｇ</t>
    <phoneticPr fontId="3"/>
  </si>
  <si>
    <t>★【症例実施経費】</t>
    <rPh sb="2" eb="4">
      <t>ショウレイ</t>
    </rPh>
    <rPh sb="4" eb="6">
      <t>ジッシ</t>
    </rPh>
    <rPh sb="6" eb="8">
      <t>ケイヒ</t>
    </rPh>
    <phoneticPr fontId="3"/>
  </si>
  <si>
    <t>E'　治験薬等管理変動経費</t>
    <rPh sb="3" eb="6">
      <t>チケンヤク</t>
    </rPh>
    <rPh sb="6" eb="7">
      <t>トウ</t>
    </rPh>
    <rPh sb="7" eb="9">
      <t>カンリ</t>
    </rPh>
    <rPh sb="11" eb="13">
      <t>ケイヒ</t>
    </rPh>
    <phoneticPr fontId="3"/>
  </si>
  <si>
    <t>D'　臨床試験研究変動経費</t>
    <rPh sb="3" eb="5">
      <t>リンショウ</t>
    </rPh>
    <rPh sb="5" eb="7">
      <t>シケン</t>
    </rPh>
    <rPh sb="7" eb="9">
      <t>ケンキュウ</t>
    </rPh>
    <rPh sb="11" eb="13">
      <t>ケイヒ</t>
    </rPh>
    <phoneticPr fontId="3"/>
  </si>
  <si>
    <t>：来院実績に応じて適宜請求</t>
    <rPh sb="1" eb="3">
      <t>ライイン</t>
    </rPh>
    <rPh sb="3" eb="5">
      <t>ジッセキ</t>
    </rPh>
    <rPh sb="6" eb="7">
      <t>オウ</t>
    </rPh>
    <rPh sb="9" eb="11">
      <t>テキギ</t>
    </rPh>
    <rPh sb="11" eb="13">
      <t>セイキュウ</t>
    </rPh>
    <phoneticPr fontId="2"/>
  </si>
  <si>
    <t>D'＋E'＋F'＋Ｇ</t>
    <phoneticPr fontId="3"/>
  </si>
  <si>
    <t>5．変動（実績）治験等経費＜依頼者算出分＞</t>
    <rPh sb="2" eb="4">
      <t>ヘンドウ</t>
    </rPh>
    <rPh sb="5" eb="7">
      <t>ジッセキ</t>
    </rPh>
    <rPh sb="8" eb="10">
      <t>チケン</t>
    </rPh>
    <rPh sb="10" eb="11">
      <t>トウ</t>
    </rPh>
    <rPh sb="11" eb="13">
      <t>ケイヒ</t>
    </rPh>
    <rPh sb="14" eb="17">
      <t>イライシャ</t>
    </rPh>
    <rPh sb="17" eb="19">
      <t>サンシュツ</t>
    </rPh>
    <rPh sb="19" eb="20">
      <t>フン</t>
    </rPh>
    <phoneticPr fontId="3"/>
  </si>
  <si>
    <t>A×20%</t>
    <phoneticPr fontId="3"/>
  </si>
  <si>
    <t>A+G</t>
    <phoneticPr fontId="3"/>
  </si>
  <si>
    <t>（A+B+C+D+E+F)×20%</t>
    <phoneticPr fontId="3"/>
  </si>
  <si>
    <t>A+B+C+D+E+F+G</t>
    <phoneticPr fontId="3"/>
  </si>
  <si>
    <t>（１来院あたり：</t>
    <rPh sb="2" eb="4">
      <t>ライイン</t>
    </rPh>
    <phoneticPr fontId="2"/>
  </si>
  <si>
    <t>予定症例</t>
    <rPh sb="0" eb="2">
      <t>ヨテイ</t>
    </rPh>
    <rPh sb="2" eb="4">
      <t>ショウレイ</t>
    </rPh>
    <phoneticPr fontId="2"/>
  </si>
  <si>
    <t>　契約期間 ：    契約締結日～　西暦20XX年3月31日</t>
    <phoneticPr fontId="2"/>
  </si>
  <si>
    <t>○○治験</t>
    <rPh sb="2" eb="4">
      <t>チケン</t>
    </rPh>
    <phoneticPr fontId="2"/>
  </si>
  <si>
    <t>○○</t>
    <phoneticPr fontId="2"/>
  </si>
  <si>
    <t xml:space="preserve"> あいち小児保健医療総合センター　センター長 殿</t>
    <rPh sb="4" eb="6">
      <t>ショウニ</t>
    </rPh>
    <rPh sb="6" eb="8">
      <t>ホケン</t>
    </rPh>
    <rPh sb="8" eb="10">
      <t>イリョウ</t>
    </rPh>
    <rPh sb="10" eb="12">
      <t>ソウゴウ</t>
    </rPh>
    <rPh sb="21" eb="22">
      <t>オサ</t>
    </rPh>
    <rPh sb="23" eb="24">
      <t>ドノ</t>
    </rPh>
    <phoneticPr fontId="2"/>
  </si>
  <si>
    <t>追加症例数</t>
    <rPh sb="0" eb="2">
      <t>ツイカ</t>
    </rPh>
    <rPh sb="2" eb="4">
      <t>ショウレイ</t>
    </rPh>
    <rPh sb="4" eb="5">
      <t>スウ</t>
    </rPh>
    <phoneticPr fontId="2"/>
  </si>
  <si>
    <t>＜継続契約算出表＞</t>
    <rPh sb="1" eb="3">
      <t>ケイゾク</t>
    </rPh>
    <rPh sb="3" eb="5">
      <t>ケイヤク</t>
    </rPh>
    <rPh sb="5" eb="7">
      <t>サンシュツ</t>
    </rPh>
    <rPh sb="7" eb="8">
      <t>ヒョウ</t>
    </rPh>
    <phoneticPr fontId="3"/>
  </si>
  <si>
    <t>＜症例登録経費算出表＞</t>
    <rPh sb="1" eb="3">
      <t>ショウレイ</t>
    </rPh>
    <rPh sb="3" eb="5">
      <t>トウロク</t>
    </rPh>
    <rPh sb="5" eb="7">
      <t>ケイヒ</t>
    </rPh>
    <rPh sb="7" eb="9">
      <t>サンシュツ</t>
    </rPh>
    <rPh sb="9" eb="10">
      <t>ヒョウ</t>
    </rPh>
    <phoneticPr fontId="3"/>
  </si>
  <si>
    <t>＜症例実施経費算出表＞</t>
    <rPh sb="1" eb="3">
      <t>ショウレイ</t>
    </rPh>
    <rPh sb="3" eb="5">
      <t>ジッシ</t>
    </rPh>
    <rPh sb="5" eb="7">
      <t>ケイヒ</t>
    </rPh>
    <rPh sb="7" eb="9">
      <t>サンシュツ</t>
    </rPh>
    <rPh sb="9" eb="10">
      <t>ヒョウ</t>
    </rPh>
    <phoneticPr fontId="3"/>
  </si>
  <si>
    <t>年度内 規定来院回数</t>
    <rPh sb="0" eb="2">
      <t>ネンド</t>
    </rPh>
    <rPh sb="2" eb="3">
      <t>ナイ</t>
    </rPh>
    <rPh sb="4" eb="6">
      <t>キテイ</t>
    </rPh>
    <rPh sb="6" eb="8">
      <t>ライイン</t>
    </rPh>
    <rPh sb="8" eb="10">
      <t>カイスウ</t>
    </rPh>
    <phoneticPr fontId="2"/>
  </si>
  <si>
    <r>
      <t>２．契約</t>
    </r>
    <r>
      <rPr>
        <b/>
        <u/>
        <sz val="12"/>
        <rFont val="ＭＳ Ｐゴシック"/>
        <family val="3"/>
        <charset val="128"/>
      </rPr>
      <t>予定</t>
    </r>
    <r>
      <rPr>
        <b/>
        <sz val="12"/>
        <rFont val="ＭＳ Ｐゴシック"/>
        <family val="3"/>
        <charset val="128"/>
      </rPr>
      <t>金額</t>
    </r>
    <rPh sb="2" eb="4">
      <t>ケイヤク</t>
    </rPh>
    <rPh sb="4" eb="6">
      <t>ヨテイ</t>
    </rPh>
    <rPh sb="6" eb="8">
      <t>キンガク</t>
    </rPh>
    <phoneticPr fontId="2"/>
  </si>
  <si>
    <t>【症例実施経費】：来院実績に応じて半期毎に請求</t>
    <rPh sb="1" eb="3">
      <t>ショウレイ</t>
    </rPh>
    <rPh sb="3" eb="5">
      <t>ジッシ</t>
    </rPh>
    <rPh sb="5" eb="7">
      <t>ケイヒ</t>
    </rPh>
    <rPh sb="9" eb="11">
      <t>ライイン</t>
    </rPh>
    <rPh sb="11" eb="13">
      <t>ジッセキ</t>
    </rPh>
    <rPh sb="14" eb="15">
      <t>オウ</t>
    </rPh>
    <rPh sb="17" eb="19">
      <t>ハンキ</t>
    </rPh>
    <rPh sb="19" eb="20">
      <t>ゴト</t>
    </rPh>
    <rPh sb="21" eb="23">
      <t>セイキュウ</t>
    </rPh>
    <phoneticPr fontId="2"/>
  </si>
  <si>
    <t>【新規症例登録経費（2例目以降）】：投与開始時に請求</t>
    <rPh sb="1" eb="3">
      <t>シンキ</t>
    </rPh>
    <rPh sb="3" eb="5">
      <t>ショウレイ</t>
    </rPh>
    <rPh sb="5" eb="7">
      <t>トウロク</t>
    </rPh>
    <rPh sb="7" eb="9">
      <t>ケイヒ</t>
    </rPh>
    <rPh sb="11" eb="12">
      <t>レイ</t>
    </rPh>
    <rPh sb="12" eb="13">
      <t>メ</t>
    </rPh>
    <rPh sb="13" eb="15">
      <t>イコウ</t>
    </rPh>
    <rPh sb="18" eb="20">
      <t>トウヨ</t>
    </rPh>
    <rPh sb="20" eb="22">
      <t>カイシ</t>
    </rPh>
    <rPh sb="22" eb="23">
      <t>トキ</t>
    </rPh>
    <rPh sb="24" eb="26">
      <t>セイキュウ</t>
    </rPh>
    <phoneticPr fontId="2"/>
  </si>
  <si>
    <t>※治験中止等の理由により、予定された来院が実施されなかった場合は、請求金額は予定金額を下回ります。</t>
    <rPh sb="1" eb="3">
      <t>チケン</t>
    </rPh>
    <rPh sb="3" eb="5">
      <t>チュウシ</t>
    </rPh>
    <rPh sb="5" eb="6">
      <t>トウ</t>
    </rPh>
    <rPh sb="7" eb="9">
      <t>リユウ</t>
    </rPh>
    <rPh sb="13" eb="15">
      <t>ヨテイ</t>
    </rPh>
    <rPh sb="18" eb="20">
      <t>ライイン</t>
    </rPh>
    <rPh sb="21" eb="23">
      <t>ジッシ</t>
    </rPh>
    <rPh sb="29" eb="31">
      <t>バアイ</t>
    </rPh>
    <rPh sb="33" eb="35">
      <t>セイキュウ</t>
    </rPh>
    <rPh sb="35" eb="37">
      <t>キンガク</t>
    </rPh>
    <rPh sb="38" eb="40">
      <t>ヨテイ</t>
    </rPh>
    <rPh sb="40" eb="42">
      <t>キンガク</t>
    </rPh>
    <rPh sb="43" eb="45">
      <t>シタマワ</t>
    </rPh>
    <phoneticPr fontId="2"/>
  </si>
  <si>
    <t>※1例目の新規症例登録経費は新規契約固定費に含まれるため、投薬開始時には請求されない　</t>
    <rPh sb="2" eb="3">
      <t>レイ</t>
    </rPh>
    <rPh sb="3" eb="4">
      <t>メ</t>
    </rPh>
    <rPh sb="5" eb="7">
      <t>シンキ</t>
    </rPh>
    <rPh sb="7" eb="9">
      <t>ショウレイ</t>
    </rPh>
    <rPh sb="9" eb="11">
      <t>トウロク</t>
    </rPh>
    <rPh sb="11" eb="13">
      <t>ケイヒ</t>
    </rPh>
    <rPh sb="14" eb="16">
      <t>シンキ</t>
    </rPh>
    <rPh sb="16" eb="18">
      <t>ケイヤク</t>
    </rPh>
    <rPh sb="18" eb="21">
      <t>コテイヒ</t>
    </rPh>
    <rPh sb="22" eb="23">
      <t>フク</t>
    </rPh>
    <rPh sb="29" eb="31">
      <t>トウヤク</t>
    </rPh>
    <rPh sb="31" eb="33">
      <t>カイシ</t>
    </rPh>
    <rPh sb="33" eb="34">
      <t>ジ</t>
    </rPh>
    <rPh sb="36" eb="38">
      <t>セイキュウ</t>
    </rPh>
    <phoneticPr fontId="2"/>
  </si>
  <si>
    <t>新規症例登録経費</t>
    <rPh sb="0" eb="2">
      <t>シンキ</t>
    </rPh>
    <rPh sb="2" eb="4">
      <t>ショウレイ</t>
    </rPh>
    <rPh sb="4" eb="6">
      <t>トウロク</t>
    </rPh>
    <rPh sb="6" eb="8">
      <t>ケイヒ</t>
    </rPh>
    <phoneticPr fontId="2"/>
  </si>
  <si>
    <t>症例実施経費</t>
    <rPh sb="0" eb="2">
      <t>ショウレイ</t>
    </rPh>
    <rPh sb="2" eb="4">
      <t>ジッシ</t>
    </rPh>
    <rPh sb="4" eb="6">
      <t>ケイヒ</t>
    </rPh>
    <phoneticPr fontId="2"/>
  </si>
  <si>
    <r>
      <t xml:space="preserve">区分
</t>
    </r>
    <r>
      <rPr>
        <sz val="8"/>
        <color rgb="FFFF0000"/>
        <rFont val="ＭＳ 明朝"/>
        <family val="1"/>
        <charset val="128"/>
      </rPr>
      <t>1又は2又は3</t>
    </r>
    <r>
      <rPr>
        <sz val="10"/>
        <color rgb="FFFF0000"/>
        <rFont val="ＭＳ 明朝"/>
        <family val="1"/>
        <charset val="128"/>
      </rPr>
      <t xml:space="preserve">
</t>
    </r>
    <r>
      <rPr>
        <sz val="8"/>
        <color rgb="FFFF0000"/>
        <rFont val="ＭＳ 明朝"/>
        <family val="1"/>
        <charset val="128"/>
      </rPr>
      <t>を選択</t>
    </r>
    <rPh sb="0" eb="2">
      <t>クブン</t>
    </rPh>
    <rPh sb="12" eb="14">
      <t>センタク</t>
    </rPh>
    <phoneticPr fontId="2"/>
  </si>
  <si>
    <r>
      <t xml:space="preserve">区分
</t>
    </r>
    <r>
      <rPr>
        <sz val="8"/>
        <color rgb="FFFF0000"/>
        <rFont val="ＭＳ 明朝"/>
        <family val="1"/>
        <charset val="128"/>
      </rPr>
      <t>1又は3を選択</t>
    </r>
    <rPh sb="0" eb="2">
      <t>クブン</t>
    </rPh>
    <rPh sb="8" eb="10">
      <t>センタク</t>
    </rPh>
    <phoneticPr fontId="3"/>
  </si>
  <si>
    <t>○○株式会社</t>
    <rPh sb="2" eb="6">
      <t>カブシキカイシャ</t>
    </rPh>
    <phoneticPr fontId="2"/>
  </si>
  <si>
    <t>円/年</t>
    <rPh sb="0" eb="1">
      <t>エン</t>
    </rPh>
    <rPh sb="2" eb="3">
      <t>ネン</t>
    </rPh>
    <phoneticPr fontId="2"/>
  </si>
  <si>
    <t>円/月</t>
    <rPh sb="0" eb="1">
      <t>エン</t>
    </rPh>
    <rPh sb="2" eb="3">
      <t>ツキ</t>
    </rPh>
    <phoneticPr fontId="3"/>
  </si>
  <si>
    <t>年</t>
    <rPh sb="0" eb="1">
      <t>ネン</t>
    </rPh>
    <phoneticPr fontId="2"/>
  </si>
  <si>
    <t>保管年数</t>
    <rPh sb="0" eb="2">
      <t>ホカン</t>
    </rPh>
    <rPh sb="2" eb="4">
      <t>ネンスウ</t>
    </rPh>
    <phoneticPr fontId="2"/>
  </si>
  <si>
    <t>　</t>
  </si>
  <si>
    <t>新　規</t>
  </si>
  <si>
    <t>(臨床試験研究経費ポイント数①）×3,000円</t>
    <rPh sb="1" eb="3">
      <t>リンショウ</t>
    </rPh>
    <rPh sb="3" eb="5">
      <t>シケン</t>
    </rPh>
    <rPh sb="5" eb="7">
      <t>ケンキュウ</t>
    </rPh>
    <rPh sb="7" eb="9">
      <t>ケイヒ</t>
    </rPh>
    <rPh sb="13" eb="14">
      <t>スウ</t>
    </rPh>
    <rPh sb="22" eb="23">
      <t>エン</t>
    </rPh>
    <phoneticPr fontId="3"/>
  </si>
  <si>
    <t>(臨床試験研究経費ポイント数①）×1,000円</t>
    <rPh sb="1" eb="3">
      <t>リンショウ</t>
    </rPh>
    <rPh sb="3" eb="5">
      <t>シケン</t>
    </rPh>
    <rPh sb="5" eb="7">
      <t>ケンキュウ</t>
    </rPh>
    <rPh sb="7" eb="9">
      <t>ケイヒ</t>
    </rPh>
    <rPh sb="13" eb="14">
      <t>スウ</t>
    </rPh>
    <rPh sb="22" eb="23">
      <t>エン</t>
    </rPh>
    <phoneticPr fontId="3"/>
  </si>
  <si>
    <t>(臨床試験研究経費ポイント数②）×3,000円</t>
    <rPh sb="1" eb="3">
      <t>リンショウ</t>
    </rPh>
    <rPh sb="3" eb="5">
      <t>シケン</t>
    </rPh>
    <rPh sb="5" eb="7">
      <t>ケンキュウ</t>
    </rPh>
    <rPh sb="7" eb="9">
      <t>ケイヒ</t>
    </rPh>
    <rPh sb="13" eb="14">
      <t>スウ</t>
    </rPh>
    <rPh sb="22" eb="23">
      <t>エン</t>
    </rPh>
    <phoneticPr fontId="3"/>
  </si>
  <si>
    <t>(臨床試験研究経費ポイント数②）×1,000円</t>
    <rPh sb="1" eb="3">
      <t>リンショウ</t>
    </rPh>
    <rPh sb="3" eb="5">
      <t>シケン</t>
    </rPh>
    <rPh sb="5" eb="7">
      <t>ケンキュウ</t>
    </rPh>
    <rPh sb="7" eb="9">
      <t>ケイヒ</t>
    </rPh>
    <rPh sb="13" eb="14">
      <t>スウ</t>
    </rPh>
    <rPh sb="22" eb="23">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</si>
</sst>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 #,##0_ ;_ * \-#,##0_ ;_ * &quot;-&quot;_ ;_ @_ "/>
    <numFmt numFmtId="176" formatCode="0_);[Red]\(0\)"/>
    <numFmt numFmtId="177" formatCode="#,##0_ "/>
    <numFmt numFmtId="178" formatCode="#,##0;[Red]#,##0"/>
    <numFmt numFmtId="179" formatCode="[$-F800]dddd\,\ mmmm\ dd\,\ yyyy"/>
    <numFmt numFmtId="180" formatCode="#,##0_);[Red]\(#,##0\)"/>
    <numFmt numFmtId="181" formatCode="0.0_ "/>
    <numFmt numFmtId="182" formatCode="0.00_ "/>
  </numFmts>
  <fonts count="53">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0.5"/>
      <name val="ＭＳ 明朝"/>
      <family val="1"/>
      <charset val="128"/>
    </font>
    <font>
      <sz val="14"/>
      <name val="ＭＳ 明朝"/>
      <family val="1"/>
      <charset val="128"/>
    </font>
    <font>
      <sz val="11"/>
      <name val="ＭＳ 明朝"/>
      <family val="1"/>
      <charset val="128"/>
    </font>
    <font>
      <sz val="11"/>
      <name val="ＭＳ Ｐ明朝"/>
      <family val="1"/>
      <charset val="128"/>
    </font>
    <font>
      <u/>
      <sz val="14"/>
      <name val="ＭＳ 明朝"/>
      <family val="1"/>
      <charset val="128"/>
    </font>
    <font>
      <sz val="12"/>
      <name val="ＭＳ Ｐ明朝"/>
      <family val="1"/>
      <charset val="128"/>
    </font>
    <font>
      <sz val="8"/>
      <name val="ＭＳ Ｐ明朝"/>
      <family val="1"/>
      <charset val="128"/>
    </font>
    <font>
      <sz val="10.5"/>
      <color rgb="FF0070C0"/>
      <name val="ＭＳ 明朝"/>
      <family val="1"/>
      <charset val="128"/>
    </font>
    <font>
      <b/>
      <sz val="14"/>
      <color theme="3"/>
      <name val="ＭＳ 明朝"/>
      <family val="1"/>
      <charset val="128"/>
    </font>
    <font>
      <b/>
      <sz val="12"/>
      <name val="ＭＳ Ｐゴシック"/>
      <family val="3"/>
      <charset val="128"/>
    </font>
    <font>
      <sz val="10.5"/>
      <color rgb="FFFF0000"/>
      <name val="ＭＳ 明朝"/>
      <family val="1"/>
      <charset val="128"/>
    </font>
    <font>
      <b/>
      <sz val="11"/>
      <color theme="1"/>
      <name val="ＭＳ Ｐゴシック"/>
      <family val="3"/>
      <charset val="128"/>
      <scheme val="minor"/>
    </font>
    <font>
      <b/>
      <sz val="10.5"/>
      <color rgb="FF0070C0"/>
      <name val="ＭＳ 明朝"/>
      <family val="1"/>
      <charset val="128"/>
    </font>
    <font>
      <sz val="11"/>
      <color theme="1"/>
      <name val="ＭＳ Ｐゴシック"/>
      <family val="2"/>
      <charset val="128"/>
      <scheme val="minor"/>
    </font>
    <font>
      <sz val="9"/>
      <name val="ＭＳ 明朝"/>
      <family val="1"/>
      <charset val="128"/>
    </font>
    <font>
      <sz val="12"/>
      <name val="ＭＳ 明朝"/>
      <family val="1"/>
      <charset val="128"/>
    </font>
    <font>
      <b/>
      <sz val="10.5"/>
      <name val="ＭＳ 明朝"/>
      <family val="1"/>
      <charset val="128"/>
    </font>
    <font>
      <b/>
      <sz val="14"/>
      <name val="ＭＳ Ｐゴシック"/>
      <family val="3"/>
      <charset val="128"/>
    </font>
    <font>
      <sz val="9"/>
      <name val="ＭＳ Ｐゴシック"/>
      <family val="3"/>
      <charset val="128"/>
    </font>
    <font>
      <b/>
      <sz val="11"/>
      <name val="ＭＳ Ｐゴシック"/>
      <family val="3"/>
      <charset val="128"/>
    </font>
    <font>
      <sz val="10.5"/>
      <name val="ＭＳ ゴシック"/>
      <family val="3"/>
      <charset val="128"/>
    </font>
    <font>
      <sz val="11"/>
      <name val="ＭＳ ゴシック"/>
      <family val="3"/>
      <charset val="128"/>
    </font>
    <font>
      <sz val="10"/>
      <color rgb="FFFF0000"/>
      <name val="ＭＳ 明朝"/>
      <family val="1"/>
      <charset val="128"/>
    </font>
    <font>
      <b/>
      <sz val="10.5"/>
      <name val="ＭＳ ゴシック"/>
      <family val="3"/>
      <charset val="128"/>
    </font>
    <font>
      <b/>
      <sz val="10"/>
      <name val="ＭＳ ゴシック"/>
      <family val="3"/>
      <charset val="128"/>
    </font>
    <font>
      <sz val="10.5"/>
      <color rgb="FFFF0000"/>
      <name val="ＭＳ ゴシック"/>
      <family val="3"/>
      <charset val="128"/>
    </font>
    <font>
      <b/>
      <sz val="9"/>
      <name val="ＭＳ 明朝"/>
      <family val="1"/>
      <charset val="128"/>
    </font>
    <font>
      <sz val="8"/>
      <color rgb="FFFF0000"/>
      <name val="ＭＳ 明朝"/>
      <family val="1"/>
      <charset val="128"/>
    </font>
    <font>
      <b/>
      <sz val="10"/>
      <color theme="1"/>
      <name val="ＭＳ Ｐゴシック"/>
      <family val="3"/>
      <charset val="128"/>
      <scheme val="minor"/>
    </font>
    <font>
      <b/>
      <sz val="9"/>
      <color theme="1"/>
      <name val="ＭＳ Ｐゴシック"/>
      <family val="3"/>
      <charset val="128"/>
      <scheme val="minor"/>
    </font>
    <font>
      <u/>
      <sz val="11"/>
      <color theme="10"/>
      <name val="ＭＳ Ｐゴシック"/>
      <family val="2"/>
      <charset val="128"/>
      <scheme val="minor"/>
    </font>
    <font>
      <sz val="12"/>
      <name val="ＭＳ Ｐゴシック"/>
      <family val="3"/>
      <charset val="128"/>
    </font>
    <font>
      <sz val="12"/>
      <color rgb="FFFF0000"/>
      <name val="ＭＳ Ｐゴシック"/>
      <family val="3"/>
      <charset val="128"/>
    </font>
    <font>
      <sz val="18"/>
      <name val="ＭＳ Ｐゴシック"/>
      <family val="3"/>
      <charset val="128"/>
    </font>
    <font>
      <sz val="14"/>
      <name val="ＭＳ Ｐゴシック"/>
      <family val="3"/>
      <charset val="128"/>
    </font>
    <font>
      <b/>
      <sz val="11"/>
      <name val="ＭＳ Ｐ明朝"/>
      <family val="1"/>
      <charset val="128"/>
    </font>
    <font>
      <b/>
      <sz val="12"/>
      <name val="ＭＳ Ｐ明朝"/>
      <family val="1"/>
      <charset val="128"/>
    </font>
    <font>
      <b/>
      <sz val="10.5"/>
      <color theme="1"/>
      <name val="ＭＳ Ｐゴシック"/>
      <family val="3"/>
      <charset val="128"/>
      <scheme val="minor"/>
    </font>
    <font>
      <b/>
      <sz val="10.5"/>
      <name val="ＭＳ Ｐゴシック"/>
      <family val="3"/>
      <charset val="128"/>
    </font>
    <font>
      <sz val="10.5"/>
      <color theme="1"/>
      <name val="ＭＳ Ｐゴシック"/>
      <family val="3"/>
      <charset val="128"/>
      <scheme val="minor"/>
    </font>
    <font>
      <sz val="10.5"/>
      <name val="ＭＳ Ｐゴシック"/>
      <family val="3"/>
      <charset val="128"/>
    </font>
    <font>
      <sz val="10.5"/>
      <color theme="1"/>
      <name val="ＭＳ Ｐゴシック"/>
      <family val="2"/>
      <charset val="128"/>
      <scheme val="minor"/>
    </font>
    <font>
      <b/>
      <sz val="18"/>
      <name val="ＭＳ ゴシック"/>
      <family val="3"/>
      <charset val="128"/>
    </font>
    <font>
      <b/>
      <sz val="11"/>
      <color rgb="FFFF0000"/>
      <name val="ＭＳ 明朝"/>
      <family val="1"/>
      <charset val="128"/>
    </font>
    <font>
      <u/>
      <sz val="10.5"/>
      <name val="ＭＳ 明朝"/>
      <family val="1"/>
      <charset val="128"/>
    </font>
    <font>
      <sz val="11"/>
      <color rgb="FFFF0000"/>
      <name val="ＭＳ Ｐゴシック"/>
      <family val="3"/>
      <charset val="128"/>
    </font>
    <font>
      <b/>
      <u/>
      <sz val="12"/>
      <name val="ＭＳ Ｐゴシック"/>
      <family val="3"/>
      <charset val="128"/>
    </font>
    <font>
      <sz val="9"/>
      <color indexed="81"/>
      <name val="MS P ゴシック"/>
      <family val="3"/>
      <charset val="128"/>
    </font>
    <font>
      <b/>
      <sz val="9"/>
      <color indexed="81"/>
      <name val="MS P ゴシック"/>
      <family val="3"/>
      <charset val="128"/>
    </font>
  </fonts>
  <fills count="12">
    <fill>
      <patternFill patternType="none"/>
    </fill>
    <fill>
      <patternFill patternType="gray125"/>
    </fill>
    <fill>
      <patternFill patternType="solid">
        <fgColor rgb="FFFDFD63"/>
        <bgColor indexed="64"/>
      </patternFill>
    </fill>
    <fill>
      <patternFill patternType="solid">
        <fgColor rgb="FF9FFC24"/>
        <bgColor indexed="64"/>
      </patternFill>
    </fill>
    <fill>
      <patternFill patternType="solid">
        <fgColor theme="0" tint="-0.14999847407452621"/>
        <bgColor indexed="64"/>
      </patternFill>
    </fill>
    <fill>
      <patternFill patternType="solid">
        <fgColor rgb="FFCCFFCC"/>
        <bgColor indexed="64"/>
      </patternFill>
    </fill>
    <fill>
      <patternFill patternType="solid">
        <fgColor rgb="FFCCCCFF"/>
        <bgColor indexed="64"/>
      </patternFill>
    </fill>
    <fill>
      <patternFill patternType="solid">
        <fgColor theme="9" tint="0.59999389629810485"/>
        <bgColor indexed="64"/>
      </patternFill>
    </fill>
    <fill>
      <patternFill patternType="solid">
        <fgColor rgb="FFDDDDDD"/>
        <bgColor indexed="64"/>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double">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s>
  <cellStyleXfs count="6">
    <xf numFmtId="0" fontId="0" fillId="0" borderId="0">
      <alignment vertical="center"/>
    </xf>
    <xf numFmtId="0" fontId="1" fillId="0" borderId="0">
      <alignment vertical="center"/>
    </xf>
    <xf numFmtId="0" fontId="1" fillId="0" borderId="0"/>
    <xf numFmtId="38" fontId="17" fillId="0" borderId="0" applyFont="0" applyFill="0" applyBorder="0" applyAlignment="0" applyProtection="0">
      <alignment vertical="center"/>
    </xf>
    <xf numFmtId="9" fontId="17" fillId="0" borderId="0" applyFont="0" applyFill="0" applyBorder="0" applyAlignment="0" applyProtection="0">
      <alignment vertical="center"/>
    </xf>
    <xf numFmtId="0" fontId="34" fillId="0" borderId="0" applyNumberFormat="0" applyFill="0" applyBorder="0" applyAlignment="0" applyProtection="0">
      <alignment vertical="center"/>
    </xf>
  </cellStyleXfs>
  <cellXfs count="442">
    <xf numFmtId="0" fontId="0" fillId="0" borderId="0" xfId="0">
      <alignment vertical="center"/>
    </xf>
    <xf numFmtId="0" fontId="4" fillId="0" borderId="0" xfId="1" applyFont="1" applyFill="1">
      <alignment vertical="center"/>
    </xf>
    <xf numFmtId="0" fontId="1" fillId="0" borderId="0" xfId="1">
      <alignment vertical="center"/>
    </xf>
    <xf numFmtId="0" fontId="4" fillId="0" borderId="0" xfId="2" applyFont="1" applyFill="1" applyBorder="1" applyAlignment="1">
      <alignment vertical="center"/>
    </xf>
    <xf numFmtId="0" fontId="4" fillId="0" borderId="0" xfId="1" applyFont="1" applyFill="1" applyBorder="1" applyAlignment="1">
      <alignment vertical="center" wrapText="1"/>
    </xf>
    <xf numFmtId="0" fontId="4" fillId="0" borderId="0" xfId="2" applyFont="1" applyFill="1" applyBorder="1" applyAlignment="1">
      <alignment horizontal="left" vertical="center"/>
    </xf>
    <xf numFmtId="176" fontId="7" fillId="0" borderId="0" xfId="2" applyNumberFormat="1" applyFont="1" applyBorder="1" applyAlignment="1">
      <alignment vertical="center"/>
    </xf>
    <xf numFmtId="176" fontId="9" fillId="0" borderId="0" xfId="2" applyNumberFormat="1" applyFont="1" applyAlignment="1">
      <alignment horizontal="center" vertical="center"/>
    </xf>
    <xf numFmtId="0" fontId="1" fillId="0" borderId="0" xfId="2"/>
    <xf numFmtId="176" fontId="9" fillId="0" borderId="0" xfId="2" applyNumberFormat="1" applyFont="1" applyBorder="1" applyAlignment="1">
      <alignment vertical="center"/>
    </xf>
    <xf numFmtId="0" fontId="1" fillId="0" borderId="0" xfId="2" applyAlignment="1">
      <alignment vertical="center"/>
    </xf>
    <xf numFmtId="0" fontId="1" fillId="0" borderId="0" xfId="2" applyFont="1" applyAlignment="1">
      <alignment wrapText="1"/>
    </xf>
    <xf numFmtId="0" fontId="4" fillId="0" borderId="0" xfId="2" applyFont="1" applyFill="1" applyBorder="1" applyAlignment="1">
      <alignment horizontal="left"/>
    </xf>
    <xf numFmtId="0" fontId="1" fillId="0" borderId="0" xfId="1" applyBorder="1" applyAlignment="1">
      <alignment vertical="center"/>
    </xf>
    <xf numFmtId="0" fontId="9" fillId="0" borderId="0" xfId="2" applyFont="1" applyAlignment="1">
      <alignment vertical="top"/>
    </xf>
    <xf numFmtId="0" fontId="4" fillId="0" borderId="0" xfId="2" applyFont="1" applyFill="1"/>
    <xf numFmtId="176" fontId="7" fillId="0" borderId="0" xfId="2" applyNumberFormat="1" applyFont="1" applyBorder="1" applyAlignment="1">
      <alignment vertical="top"/>
    </xf>
    <xf numFmtId="0" fontId="1" fillId="0" borderId="0" xfId="1" applyBorder="1" applyAlignment="1">
      <alignment horizontal="left" vertical="center"/>
    </xf>
    <xf numFmtId="178" fontId="11" fillId="0" borderId="0" xfId="2" applyNumberFormat="1" applyFont="1" applyFill="1" applyBorder="1" applyAlignment="1">
      <alignment horizontal="right" wrapText="1"/>
    </xf>
    <xf numFmtId="178" fontId="12" fillId="0" borderId="0" xfId="2" applyNumberFormat="1" applyFont="1" applyFill="1" applyBorder="1" applyAlignment="1">
      <alignment horizontal="right" wrapText="1"/>
    </xf>
    <xf numFmtId="0" fontId="4" fillId="0" borderId="0" xfId="2" applyFont="1" applyFill="1" applyBorder="1" applyAlignment="1">
      <alignment horizontal="left" vertical="center" wrapText="1"/>
    </xf>
    <xf numFmtId="0" fontId="4" fillId="0" borderId="0" xfId="2" applyFont="1" applyFill="1" applyBorder="1"/>
    <xf numFmtId="0" fontId="1" fillId="0" borderId="0" xfId="1" applyAlignment="1">
      <alignment vertical="center"/>
    </xf>
    <xf numFmtId="0" fontId="1" fillId="0" borderId="0" xfId="1" applyAlignment="1">
      <alignment vertical="center"/>
    </xf>
    <xf numFmtId="0" fontId="1" fillId="0" borderId="0" xfId="1" applyBorder="1" applyAlignment="1">
      <alignment horizontal="right" vertical="center"/>
    </xf>
    <xf numFmtId="0" fontId="0" fillId="0" borderId="0" xfId="0" applyFill="1" applyBorder="1" applyAlignment="1">
      <alignment horizontal="center" vertical="center"/>
    </xf>
    <xf numFmtId="0" fontId="15" fillId="0" borderId="0" xfId="0" applyFont="1" applyFill="1" applyBorder="1" applyAlignment="1">
      <alignment horizontal="center" vertical="center" wrapText="1"/>
    </xf>
    <xf numFmtId="0" fontId="15" fillId="0" borderId="0" xfId="0" applyFont="1" applyFill="1" applyBorder="1" applyAlignment="1">
      <alignment vertical="center"/>
    </xf>
    <xf numFmtId="178" fontId="4" fillId="0" borderId="0" xfId="2" applyNumberFormat="1" applyFont="1" applyFill="1" applyBorder="1" applyAlignment="1">
      <alignment horizontal="left" wrapText="1"/>
    </xf>
    <xf numFmtId="178" fontId="16" fillId="0" borderId="0" xfId="2" applyNumberFormat="1" applyFont="1" applyFill="1" applyBorder="1" applyAlignment="1">
      <alignment horizontal="right" wrapText="1"/>
    </xf>
    <xf numFmtId="176" fontId="9" fillId="0" borderId="0" xfId="2" applyNumberFormat="1" applyFont="1" applyFill="1" applyBorder="1" applyAlignment="1">
      <alignment vertical="center"/>
    </xf>
    <xf numFmtId="0" fontId="1" fillId="0" borderId="0" xfId="2" applyFill="1" applyAlignment="1">
      <alignment vertical="center"/>
    </xf>
    <xf numFmtId="0" fontId="1" fillId="0" borderId="0" xfId="2" applyFill="1"/>
    <xf numFmtId="0" fontId="1" fillId="0" borderId="0" xfId="1" applyFill="1">
      <alignment vertical="center"/>
    </xf>
    <xf numFmtId="176" fontId="7" fillId="0" borderId="0" xfId="2" applyNumberFormat="1" applyFont="1" applyFill="1" applyBorder="1" applyAlignment="1">
      <alignment vertical="center"/>
    </xf>
    <xf numFmtId="0" fontId="0" fillId="0" borderId="0" xfId="0" applyFill="1" applyBorder="1" applyAlignment="1">
      <alignment vertical="center"/>
    </xf>
    <xf numFmtId="0" fontId="4" fillId="0" borderId="0" xfId="1" applyFont="1" applyFill="1" applyBorder="1">
      <alignment vertical="center"/>
    </xf>
    <xf numFmtId="0" fontId="1" fillId="0" borderId="0" xfId="1" applyFill="1" applyBorder="1">
      <alignment vertical="center"/>
    </xf>
    <xf numFmtId="0" fontId="4" fillId="0" borderId="0" xfId="1" applyFont="1" applyFill="1" applyBorder="1" applyAlignment="1">
      <alignment horizontal="center" vertical="center"/>
    </xf>
    <xf numFmtId="0" fontId="8" fillId="0" borderId="0" xfId="1" applyFont="1" applyFill="1" applyBorder="1" applyAlignment="1">
      <alignment horizontal="center" vertical="center"/>
    </xf>
    <xf numFmtId="0" fontId="19" fillId="0" borderId="0" xfId="1" applyFont="1" applyFill="1" applyBorder="1" applyAlignment="1">
      <alignment horizontal="left" vertical="center"/>
    </xf>
    <xf numFmtId="0" fontId="0" fillId="0" borderId="0" xfId="0" applyBorder="1" applyAlignment="1">
      <alignment vertical="center"/>
    </xf>
    <xf numFmtId="176" fontId="7" fillId="0" borderId="0" xfId="2" applyNumberFormat="1" applyFont="1" applyFill="1" applyBorder="1" applyAlignment="1">
      <alignment vertical="top"/>
    </xf>
    <xf numFmtId="0" fontId="9" fillId="0" borderId="0" xfId="2" applyFont="1" applyFill="1" applyAlignment="1">
      <alignment vertical="top"/>
    </xf>
    <xf numFmtId="0" fontId="15" fillId="0" borderId="10" xfId="0" applyFont="1" applyFill="1" applyBorder="1" applyAlignment="1">
      <alignment horizontal="center" vertical="center" wrapText="1"/>
    </xf>
    <xf numFmtId="0" fontId="15" fillId="0" borderId="10" xfId="0" applyFont="1" applyFill="1" applyBorder="1" applyAlignment="1">
      <alignment vertical="center"/>
    </xf>
    <xf numFmtId="176" fontId="10" fillId="0" borderId="0" xfId="2" applyNumberFormat="1" applyFont="1" applyBorder="1" applyAlignment="1">
      <alignment vertical="center" wrapText="1"/>
    </xf>
    <xf numFmtId="0" fontId="4" fillId="0" borderId="3" xfId="2" applyFont="1" applyFill="1" applyBorder="1" applyAlignment="1">
      <alignment horizontal="left" vertical="center" shrinkToFit="1"/>
    </xf>
    <xf numFmtId="178" fontId="16" fillId="2" borderId="2" xfId="2" applyNumberFormat="1" applyFont="1" applyFill="1" applyBorder="1" applyAlignment="1">
      <alignment horizontal="right" vertical="center" wrapText="1"/>
    </xf>
    <xf numFmtId="0" fontId="24" fillId="4" borderId="1" xfId="1" applyFont="1" applyFill="1" applyBorder="1" applyAlignment="1">
      <alignment horizontal="center" vertical="center"/>
    </xf>
    <xf numFmtId="0" fontId="25" fillId="4" borderId="1" xfId="1" applyFont="1" applyFill="1" applyBorder="1" applyAlignment="1">
      <alignment horizontal="center" vertical="center"/>
    </xf>
    <xf numFmtId="0" fontId="1" fillId="0" borderId="0" xfId="1" applyFill="1" applyBorder="1" applyAlignment="1">
      <alignment horizontal="right" vertical="center"/>
    </xf>
    <xf numFmtId="0" fontId="23" fillId="0" borderId="0" xfId="1" applyFont="1" applyFill="1" applyBorder="1" applyAlignment="1">
      <alignment horizontal="left" vertical="center"/>
    </xf>
    <xf numFmtId="0" fontId="14" fillId="0" borderId="0" xfId="2" applyFont="1" applyFill="1" applyBorder="1" applyAlignment="1">
      <alignment horizontal="left" vertical="center"/>
    </xf>
    <xf numFmtId="0" fontId="14" fillId="0" borderId="0" xfId="2" applyFont="1" applyFill="1" applyBorder="1" applyAlignment="1">
      <alignment horizontal="left" vertical="center" wrapText="1"/>
    </xf>
    <xf numFmtId="0" fontId="14" fillId="0" borderId="0" xfId="2" applyFont="1" applyFill="1" applyBorder="1" applyAlignment="1">
      <alignment horizontal="center" vertical="center" wrapText="1"/>
    </xf>
    <xf numFmtId="0" fontId="4" fillId="0" borderId="5" xfId="2" applyFont="1" applyFill="1" applyBorder="1" applyAlignment="1">
      <alignment vertical="center"/>
    </xf>
    <xf numFmtId="41" fontId="4" fillId="2" borderId="2" xfId="2" applyNumberFormat="1" applyFont="1" applyFill="1" applyBorder="1" applyAlignment="1">
      <alignment horizontal="right" vertical="center"/>
    </xf>
    <xf numFmtId="0" fontId="4" fillId="0" borderId="0" xfId="1" applyFont="1" applyFill="1" applyAlignment="1">
      <alignment horizontal="right"/>
    </xf>
    <xf numFmtId="0" fontId="4" fillId="0" borderId="3" xfId="2" applyFont="1" applyFill="1" applyBorder="1" applyAlignment="1">
      <alignment vertical="center"/>
    </xf>
    <xf numFmtId="0" fontId="1" fillId="0" borderId="3" xfId="1" applyBorder="1">
      <alignment vertical="center"/>
    </xf>
    <xf numFmtId="41" fontId="4" fillId="2" borderId="2" xfId="2" applyNumberFormat="1" applyFont="1" applyFill="1" applyBorder="1" applyAlignment="1">
      <alignment horizontal="center" vertical="center"/>
    </xf>
    <xf numFmtId="0" fontId="4" fillId="0" borderId="15" xfId="2" applyFont="1" applyFill="1" applyBorder="1" applyAlignment="1">
      <alignment horizontal="center" vertical="center" wrapText="1"/>
    </xf>
    <xf numFmtId="178" fontId="4" fillId="0" borderId="15" xfId="2" applyNumberFormat="1" applyFont="1" applyFill="1" applyBorder="1" applyAlignment="1">
      <alignment horizontal="right" wrapText="1"/>
    </xf>
    <xf numFmtId="0" fontId="24" fillId="4" borderId="3" xfId="1" applyFont="1" applyFill="1" applyBorder="1" applyAlignment="1">
      <alignment horizontal="center" vertical="center"/>
    </xf>
    <xf numFmtId="0" fontId="27" fillId="3" borderId="19" xfId="2" applyFont="1" applyFill="1" applyBorder="1" applyAlignment="1">
      <alignment horizontal="center" vertical="center" wrapText="1"/>
    </xf>
    <xf numFmtId="0" fontId="28" fillId="3" borderId="19" xfId="2" applyFont="1" applyFill="1" applyBorder="1" applyAlignment="1">
      <alignment horizontal="center" vertical="center" wrapText="1"/>
    </xf>
    <xf numFmtId="49" fontId="1" fillId="0" borderId="0" xfId="1" applyNumberFormat="1">
      <alignment vertical="center"/>
    </xf>
    <xf numFmtId="0" fontId="4" fillId="0" borderId="2" xfId="2" applyFont="1" applyFill="1" applyBorder="1" applyAlignment="1">
      <alignment horizontal="center" vertical="center" wrapText="1"/>
    </xf>
    <xf numFmtId="176" fontId="10" fillId="0" borderId="0" xfId="2" applyNumberFormat="1" applyFont="1" applyFill="1" applyBorder="1" applyAlignment="1">
      <alignment vertical="center" wrapText="1"/>
    </xf>
    <xf numFmtId="0" fontId="20" fillId="0" borderId="0" xfId="2" applyFont="1" applyFill="1" applyBorder="1" applyAlignment="1">
      <alignment horizontal="left" vertical="center" shrinkToFit="1"/>
    </xf>
    <xf numFmtId="0" fontId="32" fillId="0" borderId="0" xfId="0" applyFont="1" applyFill="1" applyBorder="1" applyAlignment="1">
      <alignment horizontal="center" vertical="center"/>
    </xf>
    <xf numFmtId="0" fontId="23" fillId="0" borderId="0" xfId="1" applyFont="1" applyFill="1" applyBorder="1" applyAlignment="1">
      <alignment horizontal="center" vertical="center" shrinkToFit="1"/>
    </xf>
    <xf numFmtId="0" fontId="33" fillId="0" borderId="0" xfId="0" applyFont="1" applyFill="1" applyBorder="1" applyAlignment="1">
      <alignment horizontal="left" vertical="center"/>
    </xf>
    <xf numFmtId="0" fontId="33" fillId="0" borderId="0" xfId="0" applyFont="1" applyFill="1" applyBorder="1" applyAlignment="1">
      <alignment horizontal="center" vertical="center"/>
    </xf>
    <xf numFmtId="0" fontId="30" fillId="0" borderId="0" xfId="2" applyFont="1" applyFill="1" applyBorder="1" applyAlignment="1">
      <alignment horizontal="left" vertical="center" shrinkToFit="1"/>
    </xf>
    <xf numFmtId="0" fontId="1" fillId="0" borderId="0" xfId="1" applyFill="1" applyBorder="1" applyAlignment="1">
      <alignment vertical="center"/>
    </xf>
    <xf numFmtId="0" fontId="1" fillId="0" borderId="0" xfId="2" applyFill="1" applyBorder="1"/>
    <xf numFmtId="178" fontId="4" fillId="2" borderId="6" xfId="2" applyNumberFormat="1" applyFont="1" applyFill="1" applyBorder="1" applyAlignment="1">
      <alignment horizontal="right" vertical="center" wrapText="1"/>
    </xf>
    <xf numFmtId="0" fontId="35" fillId="0" borderId="0" xfId="0" applyFont="1">
      <alignment vertical="center"/>
    </xf>
    <xf numFmtId="0" fontId="34" fillId="0" borderId="0" xfId="5">
      <alignment vertical="center"/>
    </xf>
    <xf numFmtId="0" fontId="35" fillId="0" borderId="23" xfId="0" applyFont="1" applyBorder="1">
      <alignment vertical="center"/>
    </xf>
    <xf numFmtId="0" fontId="21" fillId="0" borderId="0" xfId="0" applyFont="1" applyAlignment="1">
      <alignment horizontal="center" vertical="center"/>
    </xf>
    <xf numFmtId="0" fontId="35" fillId="0" borderId="5" xfId="0" applyFont="1" applyBorder="1">
      <alignment vertical="center"/>
    </xf>
    <xf numFmtId="0" fontId="35" fillId="0" borderId="3" xfId="0" applyFont="1" applyBorder="1">
      <alignment vertical="center"/>
    </xf>
    <xf numFmtId="0" fontId="35" fillId="0" borderId="5" xfId="1" applyFont="1" applyBorder="1">
      <alignment vertical="center"/>
    </xf>
    <xf numFmtId="0" fontId="35" fillId="0" borderId="5" xfId="1" applyFont="1" applyBorder="1" applyAlignment="1">
      <alignment horizontal="center" vertical="center"/>
    </xf>
    <xf numFmtId="0" fontId="35" fillId="0" borderId="0" xfId="0" applyFont="1" applyAlignment="1">
      <alignment horizontal="right" vertical="center"/>
    </xf>
    <xf numFmtId="177" fontId="35" fillId="0" borderId="0" xfId="0" applyNumberFormat="1" applyFont="1">
      <alignment vertical="center"/>
    </xf>
    <xf numFmtId="0" fontId="35" fillId="0" borderId="0" xfId="0" applyFont="1" applyFill="1">
      <alignment vertical="center"/>
    </xf>
    <xf numFmtId="179" fontId="35" fillId="0" borderId="0" xfId="0" applyNumberFormat="1" applyFont="1" applyFill="1" applyAlignment="1">
      <alignment vertical="center"/>
    </xf>
    <xf numFmtId="0" fontId="35" fillId="0" borderId="15" xfId="0" applyFont="1" applyBorder="1">
      <alignment vertical="center"/>
    </xf>
    <xf numFmtId="0" fontId="35" fillId="0" borderId="10" xfId="1" applyFont="1" applyBorder="1">
      <alignment vertical="center"/>
    </xf>
    <xf numFmtId="0" fontId="35" fillId="0" borderId="10" xfId="1" applyFont="1" applyBorder="1" applyAlignment="1">
      <alignment horizontal="center" vertical="center"/>
    </xf>
    <xf numFmtId="0" fontId="0" fillId="0" borderId="3" xfId="0" applyBorder="1" applyAlignment="1">
      <alignment vertical="center"/>
    </xf>
    <xf numFmtId="0" fontId="35" fillId="0" borderId="0" xfId="0" applyFont="1" applyBorder="1" applyAlignment="1">
      <alignment horizontal="left" vertical="center"/>
    </xf>
    <xf numFmtId="0" fontId="13" fillId="0" borderId="0" xfId="0" applyFont="1" applyBorder="1" applyAlignment="1">
      <alignment horizontal="right" vertical="center"/>
    </xf>
    <xf numFmtId="180" fontId="13" fillId="0" borderId="0" xfId="1" applyNumberFormat="1" applyFont="1" applyBorder="1">
      <alignment vertical="center"/>
    </xf>
    <xf numFmtId="0" fontId="35" fillId="0" borderId="0" xfId="0" applyFont="1" applyAlignment="1">
      <alignment horizontal="left" vertical="center"/>
    </xf>
    <xf numFmtId="0" fontId="0" fillId="0" borderId="0" xfId="0">
      <alignment vertical="center"/>
    </xf>
    <xf numFmtId="0" fontId="21" fillId="0" borderId="0" xfId="0" applyFont="1">
      <alignment vertical="center"/>
    </xf>
    <xf numFmtId="0" fontId="35" fillId="0" borderId="23" xfId="0" applyFont="1" applyBorder="1" applyAlignment="1">
      <alignment horizontal="center" vertical="center"/>
    </xf>
    <xf numFmtId="0" fontId="13" fillId="0" borderId="0" xfId="0" applyFont="1">
      <alignment vertical="center"/>
    </xf>
    <xf numFmtId="0" fontId="0" fillId="0" borderId="0" xfId="0" applyBorder="1">
      <alignment vertical="center"/>
    </xf>
    <xf numFmtId="0" fontId="35" fillId="6" borderId="0" xfId="0" applyFont="1" applyFill="1">
      <alignment vertical="center"/>
    </xf>
    <xf numFmtId="0" fontId="1" fillId="3" borderId="19" xfId="1" applyFill="1" applyBorder="1" applyAlignment="1">
      <alignment vertical="center"/>
    </xf>
    <xf numFmtId="41" fontId="4" fillId="2" borderId="9" xfId="2" applyNumberFormat="1" applyFont="1" applyFill="1" applyBorder="1" applyAlignment="1">
      <alignment horizontal="center" vertical="center"/>
    </xf>
    <xf numFmtId="180" fontId="16" fillId="2" borderId="2" xfId="2" applyNumberFormat="1" applyFont="1" applyFill="1" applyBorder="1" applyAlignment="1">
      <alignment horizontal="right" vertical="center" wrapText="1"/>
    </xf>
    <xf numFmtId="41" fontId="4" fillId="0" borderId="5" xfId="2" applyNumberFormat="1" applyFont="1" applyFill="1" applyBorder="1" applyAlignment="1">
      <alignment horizontal="right" vertical="center" wrapText="1"/>
    </xf>
    <xf numFmtId="0" fontId="35" fillId="0" borderId="0" xfId="0" applyFont="1" applyFill="1" applyAlignment="1">
      <alignment vertical="center" wrapText="1"/>
    </xf>
    <xf numFmtId="0" fontId="0" fillId="0" borderId="0" xfId="0" applyFill="1" applyAlignment="1">
      <alignment vertical="center" wrapText="1"/>
    </xf>
    <xf numFmtId="0" fontId="35" fillId="0" borderId="29" xfId="0" applyFont="1" applyFill="1" applyBorder="1" applyAlignment="1">
      <alignment horizontal="right" vertical="center"/>
    </xf>
    <xf numFmtId="0" fontId="37" fillId="0" borderId="29" xfId="0" applyFont="1" applyFill="1" applyBorder="1" applyAlignment="1">
      <alignment vertical="center"/>
    </xf>
    <xf numFmtId="0" fontId="13" fillId="0" borderId="0" xfId="0" applyFont="1" applyFill="1" applyBorder="1" applyAlignment="1">
      <alignment horizontal="center" vertical="center"/>
    </xf>
    <xf numFmtId="0" fontId="35" fillId="0" borderId="0" xfId="0" applyFont="1" applyFill="1" applyBorder="1" applyAlignment="1">
      <alignment horizontal="right" vertical="center"/>
    </xf>
    <xf numFmtId="41" fontId="37" fillId="0" borderId="0" xfId="3" applyNumberFormat="1" applyFont="1" applyFill="1" applyBorder="1" applyAlignment="1">
      <alignment horizontal="right" vertical="center"/>
    </xf>
    <xf numFmtId="0" fontId="37" fillId="0" borderId="0" xfId="0" applyFont="1" applyFill="1" applyBorder="1" applyAlignment="1">
      <alignment vertical="center"/>
    </xf>
    <xf numFmtId="0" fontId="35" fillId="4" borderId="0" xfId="0" applyFont="1" applyFill="1">
      <alignment vertical="center"/>
    </xf>
    <xf numFmtId="0" fontId="35" fillId="0" borderId="17" xfId="0" applyFont="1" applyBorder="1" applyAlignment="1">
      <alignment vertical="center"/>
    </xf>
    <xf numFmtId="0" fontId="35" fillId="0" borderId="18" xfId="0" applyFont="1" applyBorder="1" applyAlignment="1">
      <alignment vertical="center"/>
    </xf>
    <xf numFmtId="0" fontId="35" fillId="0" borderId="17" xfId="0" applyFont="1" applyBorder="1">
      <alignment vertical="center"/>
    </xf>
    <xf numFmtId="0" fontId="35" fillId="0" borderId="0" xfId="0" applyFont="1" applyFill="1" applyBorder="1">
      <alignment vertical="center"/>
    </xf>
    <xf numFmtId="179" fontId="35" fillId="0" borderId="0" xfId="0" applyNumberFormat="1" applyFont="1" applyFill="1" applyBorder="1" applyAlignment="1">
      <alignment vertical="center"/>
    </xf>
    <xf numFmtId="0" fontId="0" fillId="0" borderId="0" xfId="0">
      <alignment vertical="center"/>
    </xf>
    <xf numFmtId="180" fontId="13" fillId="0" borderId="0" xfId="1" applyNumberFormat="1" applyFont="1" applyBorder="1" applyAlignment="1">
      <alignment vertical="center" shrinkToFit="1"/>
    </xf>
    <xf numFmtId="9" fontId="36" fillId="0" borderId="0" xfId="4" applyFont="1" applyBorder="1" applyAlignment="1">
      <alignment horizontal="center" vertical="center"/>
    </xf>
    <xf numFmtId="0" fontId="35" fillId="0" borderId="0" xfId="0" applyFont="1" applyBorder="1" applyAlignment="1">
      <alignment horizontal="center" vertical="center"/>
    </xf>
    <xf numFmtId="0" fontId="13" fillId="4" borderId="0" xfId="0" applyFont="1" applyFill="1">
      <alignment vertical="center"/>
    </xf>
    <xf numFmtId="0" fontId="13" fillId="6" borderId="0" xfId="0" applyFont="1" applyFill="1">
      <alignment vertical="center"/>
    </xf>
    <xf numFmtId="49" fontId="21" fillId="0" borderId="0" xfId="0" applyNumberFormat="1" applyFont="1" applyAlignment="1">
      <alignment horizontal="center" vertical="center"/>
    </xf>
    <xf numFmtId="0" fontId="36" fillId="0" borderId="0" xfId="0" applyFont="1">
      <alignment vertical="center"/>
    </xf>
    <xf numFmtId="0" fontId="35" fillId="0" borderId="0" xfId="0" applyFont="1" applyBorder="1" applyAlignment="1">
      <alignment horizontal="left" vertical="center"/>
    </xf>
    <xf numFmtId="0" fontId="35" fillId="0" borderId="5" xfId="0" applyFont="1" applyBorder="1" applyAlignment="1">
      <alignment horizontal="center" vertical="center"/>
    </xf>
    <xf numFmtId="0" fontId="35" fillId="0" borderId="5" xfId="1" applyFont="1" applyBorder="1" applyAlignment="1">
      <alignment vertical="center"/>
    </xf>
    <xf numFmtId="0" fontId="35" fillId="0" borderId="3" xfId="1" applyFont="1" applyBorder="1" applyAlignment="1">
      <alignment vertical="center"/>
    </xf>
    <xf numFmtId="0" fontId="0" fillId="0" borderId="5" xfId="0" applyBorder="1" applyAlignment="1">
      <alignment vertical="center"/>
    </xf>
    <xf numFmtId="0" fontId="35" fillId="8" borderId="0" xfId="0" applyFont="1" applyFill="1">
      <alignment vertical="center"/>
    </xf>
    <xf numFmtId="179" fontId="13" fillId="4" borderId="0" xfId="0" applyNumberFormat="1" applyFont="1" applyFill="1" applyAlignment="1">
      <alignment vertical="center"/>
    </xf>
    <xf numFmtId="0" fontId="15" fillId="0" borderId="0" xfId="0" applyFont="1" applyFill="1" applyBorder="1" applyAlignment="1">
      <alignment horizontal="center" vertical="center"/>
    </xf>
    <xf numFmtId="0" fontId="4" fillId="0" borderId="10" xfId="2" applyFont="1" applyFill="1" applyBorder="1" applyAlignment="1">
      <alignment horizontal="left" vertical="center" shrinkToFit="1"/>
    </xf>
    <xf numFmtId="180" fontId="16" fillId="0" borderId="10" xfId="2" applyNumberFormat="1" applyFont="1" applyFill="1" applyBorder="1" applyAlignment="1">
      <alignment horizontal="right" vertical="center" wrapText="1"/>
    </xf>
    <xf numFmtId="0" fontId="23" fillId="0" borderId="0" xfId="1" applyFont="1" applyFill="1" applyBorder="1" applyAlignment="1">
      <alignment horizontal="right" vertical="center"/>
    </xf>
    <xf numFmtId="0" fontId="20" fillId="0" borderId="0" xfId="2" applyFont="1" applyFill="1" applyBorder="1" applyAlignment="1">
      <alignment horizontal="left"/>
    </xf>
    <xf numFmtId="176" fontId="39" fillId="0" borderId="0" xfId="2" applyNumberFormat="1" applyFont="1" applyFill="1" applyBorder="1" applyAlignment="1">
      <alignment vertical="top"/>
    </xf>
    <xf numFmtId="0" fontId="40" fillId="0" borderId="0" xfId="2" applyFont="1" applyFill="1" applyAlignment="1">
      <alignment vertical="top"/>
    </xf>
    <xf numFmtId="0" fontId="23" fillId="0" borderId="0" xfId="1" applyFont="1" applyFill="1">
      <alignment vertical="center"/>
    </xf>
    <xf numFmtId="0" fontId="36" fillId="0" borderId="0" xfId="0" applyFont="1" applyFill="1" applyBorder="1">
      <alignment vertical="center"/>
    </xf>
    <xf numFmtId="181" fontId="35" fillId="0" borderId="5" xfId="0" applyNumberFormat="1" applyFont="1" applyBorder="1" applyAlignment="1">
      <alignment horizontal="center" vertical="center"/>
    </xf>
    <xf numFmtId="49" fontId="4" fillId="0" borderId="1" xfId="2" applyNumberFormat="1" applyFont="1" applyFill="1" applyBorder="1" applyAlignment="1">
      <alignment horizontal="center" vertical="center" wrapText="1"/>
    </xf>
    <xf numFmtId="0" fontId="21" fillId="3" borderId="19" xfId="1" applyFont="1" applyFill="1" applyBorder="1" applyAlignment="1">
      <alignment horizontal="center" vertical="center"/>
    </xf>
    <xf numFmtId="0" fontId="4" fillId="4" borderId="3" xfId="2" applyFont="1" applyFill="1" applyBorder="1" applyAlignment="1">
      <alignment horizontal="left" vertical="center" shrinkToFit="1"/>
    </xf>
    <xf numFmtId="0" fontId="4" fillId="4" borderId="18" xfId="2" applyFont="1" applyFill="1" applyBorder="1" applyAlignment="1">
      <alignment horizontal="left"/>
    </xf>
    <xf numFmtId="0" fontId="4" fillId="0" borderId="13" xfId="2" applyFont="1" applyFill="1" applyBorder="1" applyAlignment="1">
      <alignment horizontal="center" vertical="center" wrapText="1"/>
    </xf>
    <xf numFmtId="0" fontId="46" fillId="0" borderId="0" xfId="1" applyFont="1" applyFill="1">
      <alignment vertical="center"/>
    </xf>
    <xf numFmtId="178" fontId="4" fillId="2" borderId="0" xfId="2" applyNumberFormat="1" applyFont="1" applyFill="1" applyBorder="1" applyAlignment="1">
      <alignment horizontal="right" vertical="center" wrapText="1"/>
    </xf>
    <xf numFmtId="0" fontId="4" fillId="0" borderId="5" xfId="2" applyFont="1" applyFill="1" applyBorder="1" applyAlignment="1">
      <alignment horizontal="right" vertical="center" wrapText="1"/>
    </xf>
    <xf numFmtId="0" fontId="18" fillId="0" borderId="3" xfId="2" applyFont="1" applyFill="1" applyBorder="1" applyAlignment="1">
      <alignment horizontal="center" vertical="center" wrapText="1"/>
    </xf>
    <xf numFmtId="0" fontId="4" fillId="0" borderId="15" xfId="2" applyFont="1" applyFill="1" applyBorder="1" applyAlignment="1">
      <alignment horizontal="right" vertical="center" wrapText="1"/>
    </xf>
    <xf numFmtId="0" fontId="18" fillId="0" borderId="14" xfId="2" applyFont="1" applyFill="1" applyBorder="1" applyAlignment="1">
      <alignment horizontal="center" vertical="center" wrapText="1"/>
    </xf>
    <xf numFmtId="0" fontId="41" fillId="4" borderId="3" xfId="0" applyFont="1" applyFill="1" applyBorder="1" applyAlignment="1">
      <alignment horizontal="left" vertical="center"/>
    </xf>
    <xf numFmtId="178" fontId="4" fillId="0" borderId="15" xfId="2" applyNumberFormat="1" applyFont="1" applyFill="1" applyBorder="1" applyAlignment="1">
      <alignment horizontal="left" shrinkToFit="1"/>
    </xf>
    <xf numFmtId="178" fontId="4" fillId="0" borderId="5" xfId="2" applyNumberFormat="1" applyFont="1" applyFill="1" applyBorder="1" applyAlignment="1">
      <alignment horizontal="left" vertical="center" shrinkToFit="1"/>
    </xf>
    <xf numFmtId="178" fontId="4" fillId="0" borderId="3" xfId="2" applyNumberFormat="1" applyFont="1" applyFill="1" applyBorder="1" applyAlignment="1">
      <alignment horizontal="left" vertical="center" shrinkToFit="1"/>
    </xf>
    <xf numFmtId="178" fontId="4" fillId="4" borderId="3" xfId="2" applyNumberFormat="1" applyFont="1" applyFill="1" applyBorder="1" applyAlignment="1">
      <alignment horizontal="left" vertical="center" shrinkToFit="1"/>
    </xf>
    <xf numFmtId="181" fontId="35" fillId="0" borderId="5" xfId="0" applyNumberFormat="1" applyFont="1" applyBorder="1" applyAlignment="1">
      <alignment horizontal="center" vertical="center"/>
    </xf>
    <xf numFmtId="0" fontId="4" fillId="4" borderId="8" xfId="2" applyFont="1" applyFill="1" applyBorder="1" applyAlignment="1">
      <alignment horizontal="center" vertical="center" wrapText="1"/>
    </xf>
    <xf numFmtId="0" fontId="6" fillId="4" borderId="2" xfId="1" applyFont="1" applyFill="1" applyBorder="1" applyAlignment="1">
      <alignment horizontal="center" vertical="center"/>
    </xf>
    <xf numFmtId="0" fontId="6" fillId="3" borderId="16" xfId="1" applyFont="1" applyFill="1" applyBorder="1" applyAlignment="1">
      <alignment vertical="center"/>
    </xf>
    <xf numFmtId="0" fontId="6" fillId="0" borderId="18" xfId="1" applyFont="1" applyFill="1" applyBorder="1" applyAlignment="1">
      <alignment vertical="center"/>
    </xf>
    <xf numFmtId="0" fontId="35" fillId="0" borderId="0" xfId="0" applyFont="1" applyBorder="1" applyAlignment="1">
      <alignment horizontal="left" vertical="center"/>
    </xf>
    <xf numFmtId="49" fontId="4" fillId="0" borderId="1" xfId="2" applyNumberFormat="1" applyFont="1" applyFill="1" applyBorder="1" applyAlignment="1">
      <alignment horizontal="center" vertical="center" wrapText="1"/>
    </xf>
    <xf numFmtId="0" fontId="1" fillId="0" borderId="0" xfId="1" applyAlignment="1">
      <alignment vertical="center"/>
    </xf>
    <xf numFmtId="0" fontId="24" fillId="4" borderId="1" xfId="1" applyFont="1" applyFill="1" applyBorder="1" applyAlignment="1">
      <alignment horizontal="center" vertical="center"/>
    </xf>
    <xf numFmtId="0" fontId="4" fillId="4" borderId="8" xfId="2" applyFont="1" applyFill="1" applyBorder="1" applyAlignment="1">
      <alignment horizontal="center" vertical="center" wrapText="1"/>
    </xf>
    <xf numFmtId="0" fontId="15" fillId="0" borderId="0" xfId="0" applyFont="1" applyFill="1" applyBorder="1" applyAlignment="1">
      <alignment horizontal="center" vertical="center"/>
    </xf>
    <xf numFmtId="0" fontId="0" fillId="0" borderId="0" xfId="0" applyBorder="1" applyAlignment="1">
      <alignment vertical="center"/>
    </xf>
    <xf numFmtId="0" fontId="35" fillId="9" borderId="10" xfId="1" applyFont="1" applyFill="1" applyBorder="1">
      <alignment vertical="center"/>
    </xf>
    <xf numFmtId="0" fontId="35" fillId="10" borderId="10" xfId="1" applyFont="1" applyFill="1" applyBorder="1" applyAlignment="1">
      <alignment vertical="center" shrinkToFit="1"/>
    </xf>
    <xf numFmtId="182" fontId="27" fillId="3" borderId="19" xfId="2" applyNumberFormat="1" applyFont="1" applyFill="1" applyBorder="1" applyAlignment="1">
      <alignment horizontal="center" vertical="center" wrapText="1"/>
    </xf>
    <xf numFmtId="0" fontId="21" fillId="0" borderId="0" xfId="0" applyFont="1" applyAlignment="1">
      <alignment vertical="center"/>
    </xf>
    <xf numFmtId="0" fontId="23" fillId="0" borderId="0" xfId="0" applyFont="1" applyAlignment="1">
      <alignment vertical="center"/>
    </xf>
    <xf numFmtId="0" fontId="0" fillId="0" borderId="0" xfId="0" applyAlignment="1">
      <alignment vertical="center"/>
    </xf>
    <xf numFmtId="0" fontId="1" fillId="0" borderId="0" xfId="1" applyAlignment="1">
      <alignment horizontal="left" vertical="center"/>
    </xf>
    <xf numFmtId="180" fontId="1" fillId="0" borderId="0" xfId="1" applyNumberFormat="1" applyFont="1">
      <alignment vertical="center"/>
    </xf>
    <xf numFmtId="180" fontId="6" fillId="0" borderId="0" xfId="1" applyNumberFormat="1" applyFont="1" applyFill="1" applyBorder="1" applyAlignment="1">
      <alignment vertical="center" wrapText="1"/>
    </xf>
    <xf numFmtId="180" fontId="7" fillId="0" borderId="0" xfId="2" applyNumberFormat="1" applyFont="1" applyFill="1" applyBorder="1" applyAlignment="1">
      <alignment vertical="top"/>
    </xf>
    <xf numFmtId="180" fontId="39" fillId="0" borderId="0" xfId="2" applyNumberFormat="1" applyFont="1" applyFill="1" applyBorder="1" applyAlignment="1">
      <alignment vertical="top"/>
    </xf>
    <xf numFmtId="180" fontId="7" fillId="0" borderId="0" xfId="2" applyNumberFormat="1" applyFont="1" applyAlignment="1">
      <alignment horizontal="center" vertical="center"/>
    </xf>
    <xf numFmtId="180" fontId="7" fillId="0" borderId="0" xfId="2" applyNumberFormat="1" applyFont="1" applyBorder="1" applyAlignment="1">
      <alignment vertical="center" wrapText="1"/>
    </xf>
    <xf numFmtId="180" fontId="7" fillId="0" borderId="0" xfId="2" applyNumberFormat="1" applyFont="1" applyBorder="1" applyAlignment="1">
      <alignment vertical="center"/>
    </xf>
    <xf numFmtId="180" fontId="6" fillId="2" borderId="0" xfId="2" applyNumberFormat="1" applyFont="1" applyFill="1" applyBorder="1" applyAlignment="1">
      <alignment horizontal="right" vertical="center" wrapText="1"/>
    </xf>
    <xf numFmtId="180" fontId="49" fillId="0" borderId="0" xfId="0" applyNumberFormat="1" applyFont="1">
      <alignment vertical="center"/>
    </xf>
    <xf numFmtId="180" fontId="49" fillId="0" borderId="0" xfId="0" applyNumberFormat="1" applyFont="1" applyFill="1" applyBorder="1">
      <alignment vertical="center"/>
    </xf>
    <xf numFmtId="180" fontId="7" fillId="0" borderId="0" xfId="2" applyNumberFormat="1" applyFont="1" applyBorder="1" applyAlignment="1">
      <alignment vertical="top"/>
    </xf>
    <xf numFmtId="180" fontId="1" fillId="0" borderId="0" xfId="2" applyNumberFormat="1" applyFont="1" applyAlignment="1">
      <alignment vertical="center"/>
    </xf>
    <xf numFmtId="49" fontId="1" fillId="0" borderId="0" xfId="1" applyNumberFormat="1" applyAlignment="1">
      <alignment horizontal="left" vertical="center"/>
    </xf>
    <xf numFmtId="0" fontId="9" fillId="0" borderId="0" xfId="2" applyFont="1" applyFill="1" applyAlignment="1">
      <alignment horizontal="left" vertical="top"/>
    </xf>
    <xf numFmtId="0" fontId="1" fillId="0" borderId="0" xfId="2" applyFill="1" applyAlignment="1">
      <alignment horizontal="left" vertical="center"/>
    </xf>
    <xf numFmtId="0" fontId="40" fillId="0" borderId="0" xfId="2" applyFont="1" applyFill="1" applyAlignment="1">
      <alignment horizontal="left" vertical="top"/>
    </xf>
    <xf numFmtId="0" fontId="1" fillId="0" borderId="0" xfId="2" applyAlignment="1">
      <alignment horizontal="left" vertical="center"/>
    </xf>
    <xf numFmtId="0" fontId="9" fillId="0" borderId="0" xfId="2" applyFont="1" applyAlignment="1">
      <alignment horizontal="left" vertical="top"/>
    </xf>
    <xf numFmtId="0" fontId="1" fillId="0" borderId="0" xfId="2" applyAlignment="1">
      <alignment horizontal="left"/>
    </xf>
    <xf numFmtId="49" fontId="4" fillId="0" borderId="1" xfId="2" applyNumberFormat="1" applyFont="1" applyFill="1" applyBorder="1" applyAlignment="1">
      <alignment horizontal="center" vertical="center" wrapText="1"/>
    </xf>
    <xf numFmtId="0" fontId="6" fillId="7" borderId="2" xfId="1" applyFont="1" applyFill="1" applyBorder="1" applyAlignment="1">
      <alignment horizontal="center" vertical="center"/>
    </xf>
    <xf numFmtId="0" fontId="30" fillId="0" borderId="0" xfId="2" applyFont="1" applyFill="1" applyBorder="1" applyAlignment="1">
      <alignment horizontal="right" vertical="center"/>
    </xf>
    <xf numFmtId="0" fontId="13" fillId="0" borderId="0" xfId="0" applyFont="1" applyFill="1" applyBorder="1" applyAlignment="1">
      <alignment horizontal="left" vertical="center"/>
    </xf>
    <xf numFmtId="0" fontId="4" fillId="0" borderId="18" xfId="1" applyFont="1" applyBorder="1" applyAlignment="1">
      <alignment vertical="center"/>
    </xf>
    <xf numFmtId="0" fontId="4" fillId="3" borderId="16" xfId="1" applyFont="1" applyFill="1" applyBorder="1" applyAlignment="1">
      <alignment vertical="center"/>
    </xf>
    <xf numFmtId="0" fontId="4" fillId="4" borderId="48" xfId="1" applyFont="1" applyFill="1" applyBorder="1" applyAlignment="1">
      <alignment vertical="center"/>
    </xf>
    <xf numFmtId="177" fontId="35" fillId="0" borderId="31" xfId="0" applyNumberFormat="1" applyFont="1" applyBorder="1" applyAlignment="1">
      <alignment vertical="center" shrinkToFit="1"/>
    </xf>
    <xf numFmtId="177" fontId="35" fillId="0" borderId="32" xfId="0" applyNumberFormat="1" applyFont="1" applyBorder="1" applyAlignment="1">
      <alignment vertical="center" shrinkToFit="1"/>
    </xf>
    <xf numFmtId="0" fontId="35" fillId="0" borderId="31" xfId="0" applyFont="1" applyBorder="1" applyAlignment="1">
      <alignment horizontal="left" vertical="center"/>
    </xf>
    <xf numFmtId="0" fontId="35" fillId="0" borderId="32" xfId="0" applyFont="1" applyBorder="1" applyAlignment="1">
      <alignment horizontal="left" vertical="center"/>
    </xf>
    <xf numFmtId="0" fontId="35" fillId="0" borderId="33" xfId="0" applyFont="1" applyBorder="1" applyAlignment="1">
      <alignment horizontal="left" vertical="center"/>
    </xf>
    <xf numFmtId="0" fontId="35" fillId="0" borderId="7" xfId="0" applyFont="1" applyBorder="1" applyAlignment="1">
      <alignment horizontal="right" vertical="center"/>
    </xf>
    <xf numFmtId="0" fontId="35" fillId="0" borderId="6" xfId="0" applyFont="1" applyBorder="1" applyAlignment="1">
      <alignment horizontal="right" vertical="center"/>
    </xf>
    <xf numFmtId="177" fontId="35" fillId="0" borderId="37" xfId="0" applyNumberFormat="1" applyFont="1" applyBorder="1" applyAlignment="1">
      <alignment vertical="center" shrinkToFit="1"/>
    </xf>
    <xf numFmtId="177" fontId="35" fillId="0" borderId="38" xfId="0" applyNumberFormat="1" applyFont="1" applyBorder="1" applyAlignment="1">
      <alignment vertical="center" shrinkToFit="1"/>
    </xf>
    <xf numFmtId="177" fontId="35" fillId="0" borderId="39" xfId="0" applyNumberFormat="1" applyFont="1" applyBorder="1" applyAlignment="1">
      <alignment vertical="center" shrinkToFit="1"/>
    </xf>
    <xf numFmtId="0" fontId="35" fillId="0" borderId="0" xfId="0" applyFont="1" applyBorder="1" applyAlignment="1">
      <alignment horizontal="left" vertical="center"/>
    </xf>
    <xf numFmtId="0" fontId="35" fillId="0" borderId="12" xfId="0" applyFont="1" applyBorder="1" applyAlignment="1">
      <alignment horizontal="left" vertical="center"/>
    </xf>
    <xf numFmtId="0" fontId="13" fillId="0" borderId="40" xfId="0" applyFont="1" applyBorder="1" applyAlignment="1">
      <alignment horizontal="right" vertical="center"/>
    </xf>
    <xf numFmtId="0" fontId="13" fillId="0" borderId="41" xfId="0" applyFont="1" applyBorder="1" applyAlignment="1">
      <alignment horizontal="right" vertical="center"/>
    </xf>
    <xf numFmtId="0" fontId="13" fillId="0" borderId="21" xfId="0" applyFont="1" applyBorder="1" applyAlignment="1">
      <alignment horizontal="right" vertical="center"/>
    </xf>
    <xf numFmtId="180" fontId="13" fillId="0" borderId="16" xfId="1" applyNumberFormat="1" applyFont="1" applyBorder="1" applyAlignment="1">
      <alignment vertical="center" shrinkToFit="1"/>
    </xf>
    <xf numFmtId="180" fontId="13" fillId="0" borderId="17" xfId="1" applyNumberFormat="1" applyFont="1" applyBorder="1" applyAlignment="1">
      <alignment vertical="center" shrinkToFit="1"/>
    </xf>
    <xf numFmtId="180" fontId="13" fillId="0" borderId="18" xfId="1" applyNumberFormat="1" applyFont="1" applyBorder="1" applyAlignment="1">
      <alignment vertical="center" shrinkToFit="1"/>
    </xf>
    <xf numFmtId="9" fontId="36" fillId="11" borderId="16" xfId="4" applyFont="1" applyFill="1" applyBorder="1" applyAlignment="1">
      <alignment horizontal="center" vertical="center"/>
    </xf>
    <xf numFmtId="9" fontId="36" fillId="11" borderId="17" xfId="4" applyFont="1" applyFill="1" applyBorder="1" applyAlignment="1">
      <alignment horizontal="center" vertical="center"/>
    </xf>
    <xf numFmtId="38" fontId="38" fillId="0" borderId="17" xfId="3" applyFont="1" applyBorder="1" applyAlignment="1">
      <alignment horizontal="center" vertical="center"/>
    </xf>
    <xf numFmtId="0" fontId="13" fillId="0" borderId="29" xfId="0" applyFont="1" applyFill="1" applyBorder="1" applyAlignment="1">
      <alignment horizontal="center" vertical="center" wrapText="1"/>
    </xf>
    <xf numFmtId="41" fontId="37" fillId="0" borderId="29" xfId="3" applyNumberFormat="1" applyFont="1" applyFill="1" applyBorder="1" applyAlignment="1">
      <alignment horizontal="right" vertical="center"/>
    </xf>
    <xf numFmtId="0" fontId="35" fillId="0" borderId="0" xfId="0" applyFont="1" applyFill="1" applyAlignment="1">
      <alignment horizontal="left" vertical="center" wrapText="1"/>
    </xf>
    <xf numFmtId="0" fontId="13" fillId="0" borderId="29" xfId="0" applyFont="1" applyFill="1" applyBorder="1" applyAlignment="1">
      <alignment horizontal="center" vertical="center"/>
    </xf>
    <xf numFmtId="0" fontId="13" fillId="0" borderId="16" xfId="0" applyFont="1" applyBorder="1" applyAlignment="1">
      <alignment horizontal="right" vertical="center"/>
    </xf>
    <xf numFmtId="0" fontId="13" fillId="0" borderId="17" xfId="0" applyFont="1" applyBorder="1" applyAlignment="1">
      <alignment horizontal="right" vertical="center"/>
    </xf>
    <xf numFmtId="0" fontId="35" fillId="0" borderId="1" xfId="1" applyFont="1" applyBorder="1" applyAlignment="1">
      <alignment horizontal="right" vertical="center"/>
    </xf>
    <xf numFmtId="180" fontId="35" fillId="0" borderId="2" xfId="1" applyNumberFormat="1" applyFont="1" applyBorder="1" applyAlignment="1">
      <alignment vertical="center" shrinkToFit="1"/>
    </xf>
    <xf numFmtId="180" fontId="35" fillId="0" borderId="5" xfId="1" applyNumberFormat="1" applyFont="1" applyBorder="1" applyAlignment="1">
      <alignment vertical="center" shrinkToFit="1"/>
    </xf>
    <xf numFmtId="0" fontId="35" fillId="0" borderId="2" xfId="1" applyFont="1" applyBorder="1" applyAlignment="1">
      <alignment horizontal="left" vertical="center"/>
    </xf>
    <xf numFmtId="0" fontId="35" fillId="0" borderId="5" xfId="1" applyFont="1" applyBorder="1" applyAlignment="1">
      <alignment horizontal="left" vertical="center"/>
    </xf>
    <xf numFmtId="0" fontId="35" fillId="0" borderId="3" xfId="1" applyFont="1" applyBorder="1" applyAlignment="1">
      <alignment horizontal="left" vertical="center"/>
    </xf>
    <xf numFmtId="180" fontId="35" fillId="0" borderId="31" xfId="0" applyNumberFormat="1" applyFont="1" applyBorder="1" applyAlignment="1">
      <alignment vertical="center" shrinkToFit="1"/>
    </xf>
    <xf numFmtId="180" fontId="35" fillId="0" borderId="32" xfId="0" applyNumberFormat="1" applyFont="1" applyBorder="1" applyAlignment="1">
      <alignment vertical="center" shrinkToFit="1"/>
    </xf>
    <xf numFmtId="0" fontId="35" fillId="0" borderId="13" xfId="0" applyFont="1" applyBorder="1" applyAlignment="1">
      <alignment horizontal="right" vertical="center"/>
    </xf>
    <xf numFmtId="0" fontId="35" fillId="0" borderId="15" xfId="0" applyFont="1" applyBorder="1" applyAlignment="1">
      <alignment horizontal="right" vertical="center"/>
    </xf>
    <xf numFmtId="180" fontId="35" fillId="0" borderId="34" xfId="1" applyNumberFormat="1" applyFont="1" applyBorder="1" applyAlignment="1">
      <alignment vertical="center" shrinkToFit="1"/>
    </xf>
    <xf numFmtId="180" fontId="35" fillId="0" borderId="35" xfId="1" applyNumberFormat="1" applyFont="1" applyBorder="1" applyAlignment="1">
      <alignment vertical="center" shrinkToFit="1"/>
    </xf>
    <xf numFmtId="180" fontId="35" fillId="0" borderId="36" xfId="1" applyNumberFormat="1" applyFont="1" applyBorder="1" applyAlignment="1">
      <alignment vertical="center" shrinkToFit="1"/>
    </xf>
    <xf numFmtId="0" fontId="35" fillId="0" borderId="15" xfId="0" applyFont="1" applyBorder="1" applyAlignment="1">
      <alignment horizontal="left" vertical="center"/>
    </xf>
    <xf numFmtId="0" fontId="0" fillId="0" borderId="15" xfId="0" applyBorder="1">
      <alignment vertical="center"/>
    </xf>
    <xf numFmtId="0" fontId="0" fillId="0" borderId="14" xfId="0" applyBorder="1">
      <alignment vertical="center"/>
    </xf>
    <xf numFmtId="0" fontId="0" fillId="0" borderId="17" xfId="0" applyBorder="1" applyAlignment="1">
      <alignment horizontal="center" vertical="center"/>
    </xf>
    <xf numFmtId="0" fontId="0" fillId="0" borderId="18" xfId="0" applyBorder="1" applyAlignment="1">
      <alignment horizontal="center" vertical="center"/>
    </xf>
    <xf numFmtId="0" fontId="35" fillId="4" borderId="1" xfId="0" applyFont="1" applyFill="1" applyBorder="1" applyAlignment="1">
      <alignment horizontal="center" vertical="center"/>
    </xf>
    <xf numFmtId="0" fontId="35" fillId="4" borderId="2" xfId="0" applyFont="1" applyFill="1" applyBorder="1" applyAlignment="1">
      <alignment horizontal="center" vertical="center"/>
    </xf>
    <xf numFmtId="0" fontId="35" fillId="4" borderId="5" xfId="0" applyFont="1" applyFill="1" applyBorder="1" applyAlignment="1">
      <alignment horizontal="center" vertical="center"/>
    </xf>
    <xf numFmtId="0" fontId="35" fillId="4" borderId="3" xfId="0" applyFont="1" applyFill="1" applyBorder="1" applyAlignment="1">
      <alignment horizontal="center" vertical="center"/>
    </xf>
    <xf numFmtId="0" fontId="35" fillId="0" borderId="9" xfId="0" applyFont="1" applyBorder="1" applyAlignment="1">
      <alignment horizontal="center" vertical="center" textRotation="255"/>
    </xf>
    <xf numFmtId="0" fontId="35" fillId="0" borderId="10" xfId="0" applyFont="1" applyBorder="1" applyAlignment="1">
      <alignment horizontal="center" vertical="center" textRotation="255"/>
    </xf>
    <xf numFmtId="0" fontId="35" fillId="0" borderId="11" xfId="0" applyFont="1" applyBorder="1" applyAlignment="1">
      <alignment horizontal="center" vertical="center" textRotation="255"/>
    </xf>
    <xf numFmtId="0" fontId="35" fillId="0" borderId="6" xfId="0" applyFont="1" applyBorder="1" applyAlignment="1">
      <alignment horizontal="center" vertical="center" textRotation="255"/>
    </xf>
    <xf numFmtId="0" fontId="35" fillId="0" borderId="0" xfId="0" applyFont="1" applyAlignment="1">
      <alignment horizontal="center" vertical="center" textRotation="255"/>
    </xf>
    <xf numFmtId="0" fontId="35" fillId="0" borderId="12" xfId="0" applyFont="1" applyBorder="1" applyAlignment="1">
      <alignment horizontal="center" vertical="center" textRotation="255"/>
    </xf>
    <xf numFmtId="0" fontId="35" fillId="0" borderId="13" xfId="0" applyFont="1" applyBorder="1" applyAlignment="1">
      <alignment horizontal="center" vertical="center" textRotation="255"/>
    </xf>
    <xf numFmtId="0" fontId="35" fillId="0" borderId="15" xfId="0" applyFont="1" applyBorder="1" applyAlignment="1">
      <alignment horizontal="center" vertical="center" textRotation="255"/>
    </xf>
    <xf numFmtId="0" fontId="35" fillId="0" borderId="14" xfId="0" applyFont="1" applyBorder="1" applyAlignment="1">
      <alignment horizontal="center" vertical="center" textRotation="255"/>
    </xf>
    <xf numFmtId="0" fontId="35" fillId="0" borderId="2" xfId="0" applyFont="1" applyBorder="1" applyAlignment="1">
      <alignment horizontal="left" vertical="center"/>
    </xf>
    <xf numFmtId="0" fontId="35" fillId="0" borderId="5" xfId="0" applyFont="1" applyBorder="1" applyAlignment="1">
      <alignment horizontal="left" vertical="center"/>
    </xf>
    <xf numFmtId="0" fontId="35" fillId="0" borderId="3" xfId="0" applyFont="1" applyBorder="1" applyAlignment="1">
      <alignment horizontal="left" vertical="center"/>
    </xf>
    <xf numFmtId="180" fontId="35" fillId="0" borderId="2" xfId="0" applyNumberFormat="1" applyFont="1" applyBorder="1" applyAlignment="1">
      <alignment vertical="center" shrinkToFit="1"/>
    </xf>
    <xf numFmtId="180" fontId="35" fillId="0" borderId="5" xfId="0" applyNumberFormat="1" applyFont="1" applyBorder="1" applyAlignment="1">
      <alignment vertical="center" shrinkToFit="1"/>
    </xf>
    <xf numFmtId="180" fontId="35" fillId="2" borderId="2" xfId="0" applyNumberFormat="1" applyFont="1" applyFill="1" applyBorder="1" applyAlignment="1">
      <alignment vertical="center" shrinkToFit="1"/>
    </xf>
    <xf numFmtId="180" fontId="35" fillId="2" borderId="5" xfId="0" applyNumberFormat="1" applyFont="1" applyFill="1" applyBorder="1" applyAlignment="1">
      <alignment vertical="center" shrinkToFit="1"/>
    </xf>
    <xf numFmtId="181" fontId="35" fillId="0" borderId="5" xfId="0" applyNumberFormat="1" applyFont="1" applyBorder="1" applyAlignment="1">
      <alignment horizontal="center" vertical="center"/>
    </xf>
    <xf numFmtId="180" fontId="35" fillId="0" borderId="9" xfId="0" applyNumberFormat="1" applyFont="1" applyFill="1" applyBorder="1" applyAlignment="1">
      <alignment vertical="center" shrinkToFit="1"/>
    </xf>
    <xf numFmtId="180" fontId="35" fillId="0" borderId="10" xfId="0" applyNumberFormat="1" applyFont="1" applyFill="1" applyBorder="1" applyAlignment="1">
      <alignment vertical="center" shrinkToFit="1"/>
    </xf>
    <xf numFmtId="180" fontId="35" fillId="0" borderId="11" xfId="0" applyNumberFormat="1" applyFont="1" applyFill="1" applyBorder="1" applyAlignment="1">
      <alignment vertical="center" shrinkToFit="1"/>
    </xf>
    <xf numFmtId="180" fontId="35" fillId="2" borderId="2" xfId="3" applyNumberFormat="1" applyFont="1" applyFill="1" applyBorder="1" applyAlignment="1">
      <alignment horizontal="right" vertical="center" shrinkToFit="1"/>
    </xf>
    <xf numFmtId="180" fontId="35" fillId="2" borderId="5" xfId="3" applyNumberFormat="1" applyFont="1" applyFill="1" applyBorder="1" applyAlignment="1">
      <alignment horizontal="right" vertical="center" shrinkToFit="1"/>
    </xf>
    <xf numFmtId="0" fontId="36" fillId="0" borderId="5" xfId="0" applyFont="1" applyBorder="1" applyAlignment="1">
      <alignment horizontal="center" vertical="center" shrinkToFit="1"/>
    </xf>
    <xf numFmtId="0" fontId="36" fillId="0" borderId="3" xfId="0" applyFont="1" applyBorder="1" applyAlignment="1">
      <alignment horizontal="center" vertical="center" shrinkToFit="1"/>
    </xf>
    <xf numFmtId="0" fontId="35" fillId="0" borderId="1" xfId="0" applyFont="1" applyBorder="1" applyAlignment="1">
      <alignment horizontal="left" vertical="center"/>
    </xf>
    <xf numFmtId="180" fontId="35" fillId="0" borderId="2" xfId="3" applyNumberFormat="1" applyFont="1" applyBorder="1" applyAlignment="1">
      <alignment horizontal="right" vertical="center" shrinkToFit="1"/>
    </xf>
    <xf numFmtId="180" fontId="35" fillId="0" borderId="5" xfId="3" applyNumberFormat="1" applyFont="1" applyBorder="1" applyAlignment="1">
      <alignment horizontal="right" vertical="center" shrinkToFit="1"/>
    </xf>
    <xf numFmtId="0" fontId="35" fillId="0" borderId="1" xfId="1" applyFont="1" applyBorder="1" applyAlignment="1">
      <alignment horizontal="left" vertical="center"/>
    </xf>
    <xf numFmtId="180" fontId="35" fillId="0" borderId="2" xfId="1" quotePrefix="1" applyNumberFormat="1" applyFont="1" applyBorder="1" applyAlignment="1">
      <alignment vertical="center" shrinkToFit="1"/>
    </xf>
    <xf numFmtId="0" fontId="35" fillId="0" borderId="9" xfId="0" applyFont="1" applyBorder="1" applyAlignment="1">
      <alignment horizontal="left" vertical="center"/>
    </xf>
    <xf numFmtId="0" fontId="35" fillId="0" borderId="10" xfId="0" applyFont="1" applyBorder="1" applyAlignment="1">
      <alignment horizontal="left" vertical="center"/>
    </xf>
    <xf numFmtId="0" fontId="35" fillId="0" borderId="11" xfId="0" applyFont="1" applyBorder="1" applyAlignment="1">
      <alignment horizontal="left" vertical="center"/>
    </xf>
    <xf numFmtId="3" fontId="35" fillId="5" borderId="2" xfId="1" applyNumberFormat="1" applyFont="1" applyFill="1" applyBorder="1" applyAlignment="1">
      <alignment vertical="center" shrinkToFit="1"/>
    </xf>
    <xf numFmtId="3" fontId="35" fillId="5" borderId="5" xfId="1" applyNumberFormat="1" applyFont="1" applyFill="1" applyBorder="1" applyAlignment="1">
      <alignment vertical="center" shrinkToFit="1"/>
    </xf>
    <xf numFmtId="0" fontId="35" fillId="4" borderId="4" xfId="0" applyFont="1" applyFill="1" applyBorder="1" applyAlignment="1">
      <alignment horizontal="center" vertical="center"/>
    </xf>
    <xf numFmtId="180" fontId="35" fillId="0" borderId="9" xfId="1" applyNumberFormat="1" applyFont="1" applyBorder="1" applyAlignment="1">
      <alignment vertical="center" shrinkToFit="1"/>
    </xf>
    <xf numFmtId="180" fontId="35" fillId="0" borderId="10" xfId="1" applyNumberFormat="1" applyFont="1" applyBorder="1" applyAlignment="1">
      <alignment vertical="center" shrinkToFit="1"/>
    </xf>
    <xf numFmtId="180" fontId="35" fillId="0" borderId="11" xfId="1" applyNumberFormat="1" applyFont="1" applyBorder="1" applyAlignment="1">
      <alignment vertical="center" shrinkToFit="1"/>
    </xf>
    <xf numFmtId="177" fontId="35" fillId="0" borderId="2" xfId="0" applyNumberFormat="1" applyFont="1" applyBorder="1" applyAlignment="1">
      <alignment vertical="center" shrinkToFit="1"/>
    </xf>
    <xf numFmtId="177" fontId="35" fillId="0" borderId="5" xfId="0" applyNumberFormat="1" applyFont="1" applyBorder="1" applyAlignment="1">
      <alignment vertical="center" shrinkToFit="1"/>
    </xf>
    <xf numFmtId="177" fontId="35" fillId="0" borderId="3" xfId="0" applyNumberFormat="1" applyFont="1" applyBorder="1" applyAlignment="1">
      <alignment vertical="center" shrinkToFit="1"/>
    </xf>
    <xf numFmtId="0" fontId="35" fillId="0" borderId="30" xfId="0" applyFont="1" applyBorder="1" applyAlignment="1">
      <alignment horizontal="left" vertical="center"/>
    </xf>
    <xf numFmtId="0" fontId="35" fillId="0" borderId="1" xfId="0" applyFont="1" applyBorder="1" applyAlignment="1">
      <alignment horizontal="right" vertical="center"/>
    </xf>
    <xf numFmtId="177" fontId="35" fillId="0" borderId="13" xfId="0" applyNumberFormat="1" applyFont="1" applyBorder="1" applyAlignment="1">
      <alignment vertical="center" shrinkToFit="1"/>
    </xf>
    <xf numFmtId="177" fontId="35" fillId="0" borderId="15" xfId="0" applyNumberFormat="1" applyFont="1" applyBorder="1" applyAlignment="1">
      <alignment vertical="center" shrinkToFit="1"/>
    </xf>
    <xf numFmtId="180" fontId="35" fillId="0" borderId="2" xfId="0" applyNumberFormat="1" applyFont="1" applyBorder="1" applyAlignment="1">
      <alignment horizontal="right" vertical="center" shrinkToFit="1"/>
    </xf>
    <xf numFmtId="180" fontId="35" fillId="0" borderId="5" xfId="0" applyNumberFormat="1" applyFont="1" applyBorder="1" applyAlignment="1">
      <alignment horizontal="right" vertical="center" shrinkToFit="1"/>
    </xf>
    <xf numFmtId="180" fontId="35" fillId="2" borderId="2" xfId="3" applyNumberFormat="1" applyFont="1" applyFill="1" applyBorder="1" applyAlignment="1">
      <alignment vertical="center" shrinkToFit="1"/>
    </xf>
    <xf numFmtId="180" fontId="35" fillId="2" borderId="5" xfId="3" applyNumberFormat="1" applyFont="1" applyFill="1" applyBorder="1" applyAlignment="1">
      <alignment vertical="center" shrinkToFit="1"/>
    </xf>
    <xf numFmtId="0" fontId="21" fillId="7" borderId="0" xfId="0" applyFont="1" applyFill="1" applyAlignment="1">
      <alignment horizontal="center" vertical="center"/>
    </xf>
    <xf numFmtId="0" fontId="0" fillId="7" borderId="0" xfId="0" applyFill="1" applyAlignment="1">
      <alignment horizontal="center" vertical="center"/>
    </xf>
    <xf numFmtId="0" fontId="35" fillId="0" borderId="0" xfId="0" applyFont="1" applyFill="1" applyAlignment="1">
      <alignment vertical="center" wrapText="1"/>
    </xf>
    <xf numFmtId="180" fontId="35" fillId="2" borderId="13" xfId="3" applyNumberFormat="1" applyFont="1" applyFill="1" applyBorder="1" applyAlignment="1">
      <alignment horizontal="right" vertical="center" shrinkToFit="1"/>
    </xf>
    <xf numFmtId="180" fontId="35" fillId="2" borderId="15" xfId="3" applyNumberFormat="1" applyFont="1" applyFill="1" applyBorder="1" applyAlignment="1">
      <alignment horizontal="right" vertical="center" shrinkToFit="1"/>
    </xf>
    <xf numFmtId="0" fontId="35" fillId="0" borderId="16" xfId="0" applyFont="1" applyBorder="1" applyAlignment="1">
      <alignment horizontal="center" vertical="center"/>
    </xf>
    <xf numFmtId="0" fontId="35" fillId="0" borderId="17" xfId="0" applyFont="1" applyBorder="1" applyAlignment="1">
      <alignment horizontal="center" vertical="center"/>
    </xf>
    <xf numFmtId="0" fontId="35" fillId="0" borderId="18" xfId="0" applyFont="1" applyBorder="1" applyAlignment="1">
      <alignment horizontal="center" vertical="center"/>
    </xf>
    <xf numFmtId="0" fontId="35" fillId="0" borderId="17" xfId="0" applyNumberFormat="1" applyFont="1" applyFill="1" applyBorder="1" applyAlignment="1">
      <alignment horizontal="center" vertical="center"/>
    </xf>
    <xf numFmtId="0" fontId="35" fillId="0" borderId="18" xfId="0" applyNumberFormat="1" applyFont="1" applyFill="1" applyBorder="1" applyAlignment="1">
      <alignment horizontal="center" vertical="center"/>
    </xf>
    <xf numFmtId="0" fontId="35" fillId="0" borderId="22" xfId="0" applyFont="1" applyBorder="1" applyAlignment="1">
      <alignment horizontal="center" vertical="center"/>
    </xf>
    <xf numFmtId="0" fontId="35" fillId="0" borderId="23" xfId="0" applyFont="1" applyBorder="1" applyAlignment="1">
      <alignment horizontal="center" vertical="center"/>
    </xf>
    <xf numFmtId="0" fontId="35" fillId="0" borderId="24" xfId="0" applyFont="1" applyBorder="1" applyAlignment="1">
      <alignment horizontal="center" vertical="center"/>
    </xf>
    <xf numFmtId="0" fontId="35" fillId="0" borderId="25" xfId="0" applyFont="1" applyBorder="1" applyAlignment="1">
      <alignment horizontal="center" vertical="center"/>
    </xf>
    <xf numFmtId="0" fontId="35" fillId="0" borderId="26" xfId="0" applyFont="1" applyBorder="1" applyAlignment="1">
      <alignment horizontal="center" vertical="center"/>
    </xf>
    <xf numFmtId="0" fontId="35" fillId="0" borderId="27" xfId="0" applyFont="1" applyBorder="1" applyAlignment="1">
      <alignment horizontal="center" vertical="center"/>
    </xf>
    <xf numFmtId="0" fontId="22" fillId="7" borderId="23" xfId="0" applyFont="1" applyFill="1" applyBorder="1" applyAlignment="1">
      <alignment horizontal="left" vertical="center"/>
    </xf>
    <xf numFmtId="0" fontId="22" fillId="7" borderId="24" xfId="0" applyFont="1" applyFill="1" applyBorder="1" applyAlignment="1">
      <alignment horizontal="left" vertical="center"/>
    </xf>
    <xf numFmtId="0" fontId="22" fillId="7" borderId="26" xfId="0" applyFont="1" applyFill="1" applyBorder="1" applyAlignment="1">
      <alignment horizontal="left" vertical="center"/>
    </xf>
    <xf numFmtId="0" fontId="22" fillId="7" borderId="27" xfId="0" applyFont="1" applyFill="1" applyBorder="1" applyAlignment="1">
      <alignment horizontal="left" vertical="center"/>
    </xf>
    <xf numFmtId="0" fontId="35" fillId="7" borderId="23" xfId="0" applyFont="1" applyFill="1" applyBorder="1" applyAlignment="1">
      <alignment horizontal="center" vertical="center"/>
    </xf>
    <xf numFmtId="0" fontId="35" fillId="7" borderId="23" xfId="0" applyFont="1" applyFill="1" applyBorder="1">
      <alignment vertical="center"/>
    </xf>
    <xf numFmtId="0" fontId="21" fillId="0" borderId="0" xfId="0" applyFont="1" applyAlignment="1">
      <alignment horizontal="center" vertical="center" shrinkToFit="1"/>
    </xf>
    <xf numFmtId="0" fontId="47" fillId="0" borderId="42" xfId="1" applyFont="1" applyBorder="1" applyAlignment="1">
      <alignment horizontal="center" vertical="center" shrinkToFit="1"/>
    </xf>
    <xf numFmtId="0" fontId="47" fillId="0" borderId="43" xfId="1" applyFont="1" applyBorder="1" applyAlignment="1">
      <alignment horizontal="center" vertical="center" shrinkToFit="1"/>
    </xf>
    <xf numFmtId="0" fontId="47" fillId="0" borderId="44" xfId="1" applyFont="1" applyBorder="1" applyAlignment="1">
      <alignment horizontal="center" vertical="center" shrinkToFit="1"/>
    </xf>
    <xf numFmtId="0" fontId="24" fillId="4" borderId="2" xfId="1" applyFont="1" applyFill="1" applyBorder="1" applyAlignment="1">
      <alignment horizontal="center" vertical="center"/>
    </xf>
    <xf numFmtId="0" fontId="25" fillId="4" borderId="5" xfId="0" applyFont="1" applyFill="1" applyBorder="1" applyAlignment="1">
      <alignment horizontal="center" vertical="center"/>
    </xf>
    <xf numFmtId="0" fontId="29" fillId="0" borderId="0" xfId="2" applyFont="1" applyFill="1" applyBorder="1" applyAlignment="1">
      <alignment horizontal="left" vertical="center" wrapText="1"/>
    </xf>
    <xf numFmtId="0" fontId="4" fillId="7" borderId="1" xfId="1" applyFont="1" applyFill="1" applyBorder="1" applyAlignment="1">
      <alignment horizontal="center" vertical="center" wrapText="1"/>
    </xf>
    <xf numFmtId="0" fontId="4" fillId="7" borderId="4" xfId="1" applyFont="1" applyFill="1" applyBorder="1" applyAlignment="1">
      <alignment horizontal="center" vertical="center" wrapText="1"/>
    </xf>
    <xf numFmtId="49" fontId="5" fillId="7" borderId="2" xfId="1" applyNumberFormat="1" applyFont="1" applyFill="1" applyBorder="1" applyAlignment="1">
      <alignment horizontal="center" vertical="center"/>
    </xf>
    <xf numFmtId="49" fontId="4" fillId="7" borderId="3" xfId="1" applyNumberFormat="1" applyFont="1" applyFill="1" applyBorder="1" applyAlignment="1">
      <alignment horizontal="center" vertical="center"/>
    </xf>
    <xf numFmtId="0" fontId="24" fillId="4" borderId="1" xfId="1" applyFont="1" applyFill="1" applyBorder="1" applyAlignment="1">
      <alignment horizontal="center" vertical="center" wrapText="1"/>
    </xf>
    <xf numFmtId="0" fontId="24" fillId="4" borderId="1" xfId="1" applyFont="1" applyFill="1" applyBorder="1" applyAlignment="1">
      <alignment horizontal="center" vertical="center"/>
    </xf>
    <xf numFmtId="0" fontId="44" fillId="0" borderId="45" xfId="1" applyFont="1" applyBorder="1" applyAlignment="1">
      <alignment horizontal="left" vertical="center" wrapText="1"/>
    </xf>
    <xf numFmtId="0" fontId="44" fillId="0" borderId="0" xfId="1" applyFont="1" applyBorder="1" applyAlignment="1">
      <alignment horizontal="left" vertical="center" wrapText="1"/>
    </xf>
    <xf numFmtId="0" fontId="14" fillId="4" borderId="9" xfId="1" applyFont="1" applyFill="1" applyBorder="1" applyAlignment="1">
      <alignment horizontal="center" vertical="center" wrapText="1"/>
    </xf>
    <xf numFmtId="0" fontId="14" fillId="4" borderId="11" xfId="1" applyFont="1" applyFill="1" applyBorder="1" applyAlignment="1">
      <alignment horizontal="center" vertical="center"/>
    </xf>
    <xf numFmtId="0" fontId="24" fillId="4" borderId="1" xfId="2" applyFont="1" applyFill="1" applyBorder="1" applyAlignment="1">
      <alignment horizontal="center" vertical="center"/>
    </xf>
    <xf numFmtId="0" fontId="4" fillId="4" borderId="2" xfId="2" applyFont="1" applyFill="1" applyBorder="1" applyAlignment="1">
      <alignment horizontal="left" vertical="center" wrapText="1"/>
    </xf>
    <xf numFmtId="0" fontId="4" fillId="4" borderId="5" xfId="2" applyFont="1" applyFill="1" applyBorder="1" applyAlignment="1">
      <alignment horizontal="left" vertical="center" wrapText="1"/>
    </xf>
    <xf numFmtId="0" fontId="4" fillId="4" borderId="3" xfId="2" applyFont="1" applyFill="1" applyBorder="1" applyAlignment="1">
      <alignment horizontal="left" vertical="center" wrapText="1"/>
    </xf>
    <xf numFmtId="0" fontId="41" fillId="4" borderId="2" xfId="0" applyFont="1" applyFill="1" applyBorder="1" applyAlignment="1">
      <alignment horizontal="center" vertical="center" wrapText="1"/>
    </xf>
    <xf numFmtId="0" fontId="41" fillId="4" borderId="5" xfId="0" applyFont="1" applyFill="1" applyBorder="1" applyAlignment="1">
      <alignment vertical="center"/>
    </xf>
    <xf numFmtId="0" fontId="41" fillId="4" borderId="3" xfId="0" applyFont="1" applyFill="1" applyBorder="1" applyAlignment="1">
      <alignment vertical="center"/>
    </xf>
    <xf numFmtId="0" fontId="4" fillId="0" borderId="2" xfId="1" applyFont="1" applyBorder="1" applyAlignment="1">
      <alignment vertical="center"/>
    </xf>
    <xf numFmtId="0" fontId="4" fillId="0" borderId="5" xfId="1" applyFont="1" applyBorder="1" applyAlignment="1">
      <alignment vertical="center"/>
    </xf>
    <xf numFmtId="0" fontId="4" fillId="0" borderId="3" xfId="1" applyFont="1" applyBorder="1" applyAlignment="1">
      <alignment vertical="center"/>
    </xf>
    <xf numFmtId="0" fontId="6" fillId="7" borderId="2" xfId="1" applyFont="1" applyFill="1" applyBorder="1" applyAlignment="1">
      <alignment horizontal="center" vertical="center"/>
    </xf>
    <xf numFmtId="0" fontId="6" fillId="7" borderId="5" xfId="1" applyFont="1" applyFill="1" applyBorder="1" applyAlignment="1">
      <alignment horizontal="center" vertical="center"/>
    </xf>
    <xf numFmtId="0" fontId="41" fillId="4" borderId="5" xfId="0" applyFont="1" applyFill="1" applyBorder="1" applyAlignment="1">
      <alignment horizontal="center" vertical="center"/>
    </xf>
    <xf numFmtId="0" fontId="41" fillId="4" borderId="3" xfId="0" applyFont="1" applyFill="1" applyBorder="1" applyAlignment="1">
      <alignment horizontal="center" vertical="center"/>
    </xf>
    <xf numFmtId="176" fontId="10" fillId="0" borderId="6" xfId="2" applyNumberFormat="1" applyFont="1" applyBorder="1" applyAlignment="1">
      <alignment vertical="center" wrapText="1"/>
    </xf>
    <xf numFmtId="0" fontId="1" fillId="0" borderId="0" xfId="1" applyAlignment="1">
      <alignment vertical="center"/>
    </xf>
    <xf numFmtId="0" fontId="4" fillId="0" borderId="1" xfId="2" applyFont="1" applyFill="1" applyBorder="1" applyAlignment="1">
      <alignment horizontal="left" vertical="center"/>
    </xf>
    <xf numFmtId="0" fontId="4" fillId="4" borderId="4" xfId="2" applyFont="1" applyFill="1" applyBorder="1" applyAlignment="1">
      <alignment horizontal="left" vertical="center" wrapText="1"/>
    </xf>
    <xf numFmtId="0" fontId="4" fillId="4" borderId="8" xfId="2" applyFont="1" applyFill="1" applyBorder="1" applyAlignment="1">
      <alignment horizontal="left" vertical="center" wrapText="1"/>
    </xf>
    <xf numFmtId="0" fontId="4" fillId="4" borderId="1" xfId="2" applyFont="1" applyFill="1" applyBorder="1" applyAlignment="1">
      <alignment horizontal="left" vertical="center" wrapText="1"/>
    </xf>
    <xf numFmtId="3" fontId="4" fillId="0" borderId="1" xfId="2" applyNumberFormat="1" applyFont="1" applyFill="1" applyBorder="1" applyAlignment="1">
      <alignment horizontal="left" vertical="center" wrapText="1"/>
    </xf>
    <xf numFmtId="3" fontId="4" fillId="0" borderId="2" xfId="2" applyNumberFormat="1" applyFont="1" applyFill="1" applyBorder="1" applyAlignment="1">
      <alignment horizontal="left" vertical="center" wrapText="1"/>
    </xf>
    <xf numFmtId="0" fontId="20" fillId="3" borderId="20" xfId="2" applyFont="1" applyFill="1" applyBorder="1" applyAlignment="1">
      <alignment horizontal="center" vertical="center" wrapText="1"/>
    </xf>
    <xf numFmtId="0" fontId="20" fillId="3" borderId="28" xfId="2" applyFont="1" applyFill="1" applyBorder="1" applyAlignment="1">
      <alignment horizontal="center" vertical="center" wrapText="1"/>
    </xf>
    <xf numFmtId="0" fontId="4" fillId="0" borderId="10" xfId="1" applyFont="1" applyBorder="1" applyAlignment="1">
      <alignment vertical="center"/>
    </xf>
    <xf numFmtId="0" fontId="4" fillId="0" borderId="11" xfId="1" applyFont="1" applyBorder="1" applyAlignment="1">
      <alignment vertical="center"/>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0" fontId="4" fillId="0" borderId="1" xfId="2" applyFont="1" applyFill="1" applyBorder="1" applyAlignment="1">
      <alignment horizontal="left" vertical="center" wrapText="1"/>
    </xf>
    <xf numFmtId="0" fontId="0" fillId="3" borderId="22"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3" borderId="27" xfId="0" applyFill="1" applyBorder="1" applyAlignment="1">
      <alignment horizontal="center" vertical="center"/>
    </xf>
    <xf numFmtId="0" fontId="4" fillId="4" borderId="9" xfId="1" applyFont="1" applyFill="1" applyBorder="1" applyAlignment="1">
      <alignment horizontal="left" vertical="center"/>
    </xf>
    <xf numFmtId="0" fontId="4" fillId="4" borderId="10" xfId="1" applyFont="1" applyFill="1" applyBorder="1" applyAlignment="1">
      <alignment horizontal="left" vertical="center"/>
    </xf>
    <xf numFmtId="0" fontId="4" fillId="4" borderId="6" xfId="1" applyFont="1" applyFill="1" applyBorder="1" applyAlignment="1">
      <alignment horizontal="left" vertical="center"/>
    </xf>
    <xf numFmtId="0" fontId="4" fillId="4" borderId="0" xfId="1" applyFont="1" applyFill="1" applyBorder="1" applyAlignment="1">
      <alignment horizontal="left" vertical="center"/>
    </xf>
    <xf numFmtId="0" fontId="4" fillId="4" borderId="13" xfId="1" applyFont="1" applyFill="1" applyBorder="1" applyAlignment="1">
      <alignment horizontal="left" vertical="center"/>
    </xf>
    <xf numFmtId="0" fontId="4" fillId="4" borderId="15" xfId="1" applyFont="1" applyFill="1" applyBorder="1" applyAlignment="1">
      <alignment horizontal="left" vertical="center"/>
    </xf>
    <xf numFmtId="0" fontId="45" fillId="0" borderId="46" xfId="0" applyFont="1" applyBorder="1" applyAlignment="1">
      <alignment horizontal="center" vertical="center" wrapText="1"/>
    </xf>
    <xf numFmtId="0" fontId="45" fillId="0" borderId="47" xfId="0" applyFont="1" applyBorder="1" applyAlignment="1">
      <alignment horizontal="center" vertical="center" wrapText="1"/>
    </xf>
    <xf numFmtId="41" fontId="4" fillId="2" borderId="10" xfId="2" applyNumberFormat="1" applyFont="1" applyFill="1" applyBorder="1" applyAlignment="1">
      <alignment horizontal="center" vertical="center"/>
    </xf>
    <xf numFmtId="41" fontId="4" fillId="2" borderId="15" xfId="2" applyNumberFormat="1" applyFont="1" applyFill="1" applyBorder="1" applyAlignment="1">
      <alignment horizontal="center" vertical="center"/>
    </xf>
    <xf numFmtId="0" fontId="4" fillId="4" borderId="2" xfId="2" applyFont="1" applyFill="1" applyBorder="1" applyAlignment="1">
      <alignment horizontal="center" vertical="center" wrapText="1"/>
    </xf>
    <xf numFmtId="0" fontId="4" fillId="4" borderId="5" xfId="2" applyFont="1" applyFill="1" applyBorder="1" applyAlignment="1">
      <alignment horizontal="center" vertical="center" wrapText="1"/>
    </xf>
    <xf numFmtId="0" fontId="4" fillId="4" borderId="9" xfId="2" applyFont="1" applyFill="1" applyBorder="1" applyAlignment="1">
      <alignment horizontal="left" vertical="center" wrapText="1"/>
    </xf>
    <xf numFmtId="0" fontId="4" fillId="4" borderId="10" xfId="2" applyFont="1" applyFill="1" applyBorder="1" applyAlignment="1">
      <alignment horizontal="left" vertical="center" wrapText="1"/>
    </xf>
    <xf numFmtId="0" fontId="4" fillId="4" borderId="6" xfId="2" applyFont="1" applyFill="1" applyBorder="1" applyAlignment="1">
      <alignment horizontal="left" vertical="center" wrapText="1"/>
    </xf>
    <xf numFmtId="0" fontId="4" fillId="4" borderId="0" xfId="2" applyFont="1" applyFill="1" applyBorder="1" applyAlignment="1">
      <alignment horizontal="left" vertical="center" wrapText="1"/>
    </xf>
    <xf numFmtId="0" fontId="4" fillId="4" borderId="13" xfId="2" applyFont="1" applyFill="1" applyBorder="1" applyAlignment="1">
      <alignment horizontal="left" vertical="center" wrapText="1"/>
    </xf>
    <xf numFmtId="0" fontId="4" fillId="4" borderId="15" xfId="2" applyFont="1" applyFill="1" applyBorder="1" applyAlignment="1">
      <alignment horizontal="left" vertical="center" wrapText="1"/>
    </xf>
    <xf numFmtId="0" fontId="4" fillId="0" borderId="8" xfId="2" applyFont="1" applyFill="1" applyBorder="1" applyAlignment="1">
      <alignment horizontal="left" vertical="center" wrapText="1"/>
    </xf>
    <xf numFmtId="0" fontId="4" fillId="0" borderId="2" xfId="2" applyFont="1" applyFill="1" applyBorder="1" applyAlignment="1">
      <alignment horizontal="left" vertical="center" wrapText="1"/>
    </xf>
    <xf numFmtId="0" fontId="4" fillId="4" borderId="12" xfId="2" applyFont="1" applyFill="1" applyBorder="1" applyAlignment="1">
      <alignment horizontal="center" vertical="center" wrapText="1"/>
    </xf>
    <xf numFmtId="0" fontId="26" fillId="0" borderId="1" xfId="2" applyFont="1" applyFill="1" applyBorder="1" applyAlignment="1">
      <alignment horizontal="left" vertical="center" wrapText="1" shrinkToFit="1"/>
    </xf>
    <xf numFmtId="0" fontId="4" fillId="4" borderId="9" xfId="2" applyFont="1" applyFill="1" applyBorder="1" applyAlignment="1">
      <alignment horizontal="left" vertical="center"/>
    </xf>
    <xf numFmtId="0" fontId="4" fillId="4" borderId="10" xfId="2" applyFont="1" applyFill="1" applyBorder="1" applyAlignment="1">
      <alignment horizontal="left" vertical="center"/>
    </xf>
    <xf numFmtId="0" fontId="4" fillId="4" borderId="12" xfId="2" applyFont="1" applyFill="1" applyBorder="1" applyAlignment="1">
      <alignment horizontal="left" vertical="center"/>
    </xf>
    <xf numFmtId="0" fontId="4" fillId="4" borderId="6" xfId="2" applyFont="1" applyFill="1" applyBorder="1" applyAlignment="1">
      <alignment horizontal="left" vertical="center"/>
    </xf>
    <xf numFmtId="0" fontId="4" fillId="4" borderId="0" xfId="2" applyFont="1" applyFill="1" applyBorder="1" applyAlignment="1">
      <alignment horizontal="left" vertical="center"/>
    </xf>
    <xf numFmtId="0" fontId="4" fillId="4" borderId="13" xfId="2" applyFont="1" applyFill="1" applyBorder="1" applyAlignment="1">
      <alignment horizontal="left" vertical="center"/>
    </xf>
    <xf numFmtId="0" fontId="4" fillId="4" borderId="15" xfId="2" applyFont="1" applyFill="1" applyBorder="1" applyAlignment="1">
      <alignment horizontal="left" vertical="center"/>
    </xf>
    <xf numFmtId="0" fontId="5" fillId="7" borderId="2" xfId="1" applyNumberFormat="1" applyFont="1" applyFill="1" applyBorder="1" applyAlignment="1">
      <alignment horizontal="left" vertical="center"/>
    </xf>
    <xf numFmtId="0" fontId="4" fillId="7" borderId="3" xfId="1" applyNumberFormat="1" applyFont="1" applyFill="1" applyBorder="1" applyAlignment="1">
      <alignment horizontal="left" vertical="center"/>
    </xf>
    <xf numFmtId="0" fontId="4" fillId="4" borderId="9" xfId="2" applyFont="1" applyFill="1" applyBorder="1" applyAlignment="1">
      <alignment horizontal="center" vertical="center"/>
    </xf>
    <xf numFmtId="0" fontId="4" fillId="4" borderId="10" xfId="2" applyFont="1" applyFill="1" applyBorder="1" applyAlignment="1">
      <alignment horizontal="center" vertical="center"/>
    </xf>
    <xf numFmtId="0" fontId="4" fillId="4" borderId="11" xfId="2" applyFont="1" applyFill="1" applyBorder="1" applyAlignment="1">
      <alignment horizontal="center" vertical="center"/>
    </xf>
    <xf numFmtId="0" fontId="4" fillId="4" borderId="6" xfId="2" applyFont="1" applyFill="1" applyBorder="1" applyAlignment="1">
      <alignment horizontal="center" vertical="center"/>
    </xf>
    <xf numFmtId="0" fontId="4" fillId="4" borderId="0" xfId="2" applyFont="1" applyFill="1" applyBorder="1" applyAlignment="1">
      <alignment horizontal="center" vertical="center"/>
    </xf>
    <xf numFmtId="0" fontId="4" fillId="4" borderId="12" xfId="2" applyFont="1" applyFill="1" applyBorder="1" applyAlignment="1">
      <alignment horizontal="center" vertical="center"/>
    </xf>
    <xf numFmtId="0" fontId="4" fillId="4" borderId="13" xfId="2" applyFont="1" applyFill="1" applyBorder="1" applyAlignment="1">
      <alignment horizontal="center" vertical="center"/>
    </xf>
    <xf numFmtId="0" fontId="4" fillId="4" borderId="15" xfId="2" applyFont="1" applyFill="1" applyBorder="1" applyAlignment="1">
      <alignment horizontal="center" vertical="center"/>
    </xf>
    <xf numFmtId="0" fontId="4" fillId="4" borderId="11" xfId="2" applyFont="1" applyFill="1" applyBorder="1" applyAlignment="1">
      <alignment horizontal="center" vertical="center" wrapText="1"/>
    </xf>
    <xf numFmtId="0" fontId="4" fillId="4" borderId="9" xfId="2" applyFont="1" applyFill="1" applyBorder="1" applyAlignment="1">
      <alignment horizontal="center" vertical="center" wrapText="1"/>
    </xf>
    <xf numFmtId="0" fontId="4" fillId="4" borderId="10" xfId="2" applyFont="1" applyFill="1" applyBorder="1" applyAlignment="1">
      <alignment horizontal="center" vertical="center" wrapText="1"/>
    </xf>
    <xf numFmtId="0" fontId="4" fillId="4" borderId="6" xfId="2" applyFont="1" applyFill="1" applyBorder="1" applyAlignment="1">
      <alignment horizontal="center" vertical="center" wrapText="1"/>
    </xf>
    <xf numFmtId="0" fontId="4" fillId="4" borderId="0" xfId="2" applyFont="1" applyFill="1" applyBorder="1" applyAlignment="1">
      <alignment horizontal="center" vertical="center" wrapText="1"/>
    </xf>
    <xf numFmtId="0" fontId="4" fillId="4" borderId="13" xfId="2" applyFont="1" applyFill="1" applyBorder="1" applyAlignment="1">
      <alignment horizontal="center" vertical="center" wrapText="1"/>
    </xf>
    <xf numFmtId="0" fontId="4" fillId="4" borderId="15" xfId="2" applyFont="1" applyFill="1" applyBorder="1" applyAlignment="1">
      <alignment horizontal="center" vertical="center" wrapText="1"/>
    </xf>
    <xf numFmtId="0" fontId="42" fillId="4" borderId="1" xfId="1" applyFont="1" applyFill="1" applyBorder="1" applyAlignment="1">
      <alignment horizontal="center" vertical="center"/>
    </xf>
    <xf numFmtId="0" fontId="43" fillId="4" borderId="2" xfId="0" applyFont="1" applyFill="1" applyBorder="1" applyAlignment="1">
      <alignment horizontal="center" vertical="center"/>
    </xf>
    <xf numFmtId="0" fontId="41" fillId="4" borderId="1" xfId="0" applyFont="1" applyFill="1" applyBorder="1" applyAlignment="1">
      <alignment horizontal="center" vertical="center" wrapText="1"/>
    </xf>
    <xf numFmtId="0" fontId="43" fillId="4" borderId="1" xfId="0" applyFont="1" applyFill="1" applyBorder="1" applyAlignment="1">
      <alignment horizontal="center" vertical="center"/>
    </xf>
    <xf numFmtId="0" fontId="42" fillId="4" borderId="40" xfId="1" applyFont="1" applyFill="1" applyBorder="1" applyAlignment="1">
      <alignment horizontal="right" vertical="center"/>
    </xf>
    <xf numFmtId="0" fontId="42" fillId="4" borderId="41" xfId="1" applyFont="1" applyFill="1" applyBorder="1" applyAlignment="1">
      <alignment horizontal="right" vertical="center"/>
    </xf>
    <xf numFmtId="38" fontId="16" fillId="0" borderId="17" xfId="3" applyFont="1" applyBorder="1" applyAlignment="1">
      <alignment horizontal="right" vertical="center"/>
    </xf>
    <xf numFmtId="49" fontId="5" fillId="7" borderId="2" xfId="1" applyNumberFormat="1" applyFont="1" applyFill="1" applyBorder="1" applyAlignment="1">
      <alignment horizontal="left" vertical="center"/>
    </xf>
    <xf numFmtId="49" fontId="4" fillId="7" borderId="3" xfId="1" applyNumberFormat="1" applyFont="1" applyFill="1" applyBorder="1" applyAlignment="1">
      <alignment horizontal="left" vertical="center"/>
    </xf>
    <xf numFmtId="176" fontId="10" fillId="0" borderId="0" xfId="2" applyNumberFormat="1" applyFont="1" applyBorder="1" applyAlignment="1">
      <alignment vertical="center" wrapText="1"/>
    </xf>
    <xf numFmtId="0" fontId="4" fillId="0" borderId="11" xfId="2" applyFont="1" applyFill="1" applyBorder="1" applyAlignment="1">
      <alignment horizontal="center" vertical="center" shrinkToFit="1"/>
    </xf>
    <xf numFmtId="0" fontId="4" fillId="0" borderId="14" xfId="2" applyFont="1" applyFill="1" applyBorder="1" applyAlignment="1">
      <alignment horizontal="center" vertical="center" shrinkToFit="1"/>
    </xf>
    <xf numFmtId="178" fontId="4" fillId="0" borderId="14" xfId="2" applyNumberFormat="1" applyFont="1" applyFill="1" applyBorder="1" applyAlignment="1">
      <alignment horizontal="left" shrinkToFit="1"/>
    </xf>
    <xf numFmtId="0" fontId="1" fillId="0" borderId="10" xfId="1" applyBorder="1" applyAlignment="1">
      <alignment horizontal="center" vertical="center"/>
    </xf>
    <xf numFmtId="0" fontId="1" fillId="0" borderId="15" xfId="1" applyBorder="1" applyAlignment="1">
      <alignment horizontal="center" vertical="center"/>
    </xf>
    <xf numFmtId="41" fontId="4" fillId="2" borderId="9" xfId="2" applyNumberFormat="1" applyFont="1" applyFill="1" applyBorder="1" applyAlignment="1">
      <alignment horizontal="center" vertical="center"/>
    </xf>
    <xf numFmtId="41" fontId="4" fillId="2" borderId="49" xfId="2" applyNumberFormat="1" applyFont="1" applyFill="1" applyBorder="1" applyAlignment="1">
      <alignment horizontal="center" vertical="center"/>
    </xf>
  </cellXfs>
  <cellStyles count="6">
    <cellStyle name="パーセント" xfId="4" builtinId="5"/>
    <cellStyle name="ハイパーリンク" xfId="5" builtinId="8"/>
    <cellStyle name="桁区切り" xfId="3" builtinId="6"/>
    <cellStyle name="標準" xfId="0" builtinId="0"/>
    <cellStyle name="標準 2" xfId="1"/>
    <cellStyle name="標準_Sheet1" xfId="2"/>
  </cellStyles>
  <dxfs count="0"/>
  <tableStyles count="0" defaultTableStyle="TableStyleMedium9" defaultPivotStyle="PivotStyleLight16"/>
  <colors>
    <mruColors>
      <color rgb="FF9FFC24"/>
      <color rgb="FFFF99FF"/>
      <color rgb="FF0AE60A"/>
      <color rgb="FFFDFD63"/>
      <color rgb="FF000000"/>
      <color rgb="FFCCFFCC"/>
      <color rgb="FFFFFFCC"/>
      <color rgb="FFCCCCFF"/>
      <color rgb="FFFFCCFF"/>
      <color rgb="FF11C6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19049</xdr:colOff>
      <xdr:row>4</xdr:row>
      <xdr:rowOff>169546</xdr:rowOff>
    </xdr:from>
    <xdr:to>
      <xdr:col>4</xdr:col>
      <xdr:colOff>617220</xdr:colOff>
      <xdr:row>6</xdr:row>
      <xdr:rowOff>28575</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9049" y="1914526"/>
          <a:ext cx="3943351" cy="407669"/>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449580</xdr:colOff>
      <xdr:row>5</xdr:row>
      <xdr:rowOff>26670</xdr:rowOff>
    </xdr:from>
    <xdr:to>
      <xdr:col>2</xdr:col>
      <xdr:colOff>26670</xdr:colOff>
      <xdr:row>5</xdr:row>
      <xdr:rowOff>329565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341120" y="1969770"/>
          <a:ext cx="56769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4</xdr:row>
      <xdr:rowOff>169546</xdr:rowOff>
    </xdr:from>
    <xdr:to>
      <xdr:col>4</xdr:col>
      <xdr:colOff>617220</xdr:colOff>
      <xdr:row>6</xdr:row>
      <xdr:rowOff>28575</xdr:rowOff>
    </xdr:to>
    <xdr:sp macro="" textlink="">
      <xdr:nvSpPr>
        <xdr:cNvPr id="2" name="角丸四角形 1">
          <a:extLst>
            <a:ext uri="{FF2B5EF4-FFF2-40B4-BE49-F238E27FC236}">
              <a16:creationId xmlns:a16="http://schemas.microsoft.com/office/drawing/2014/main" id="{00000000-0008-0000-0000-000003000000}"/>
            </a:ext>
          </a:extLst>
        </xdr:cNvPr>
        <xdr:cNvSpPr/>
      </xdr:nvSpPr>
      <xdr:spPr>
        <a:xfrm>
          <a:off x="19049" y="1914526"/>
          <a:ext cx="3943351" cy="407669"/>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449580</xdr:colOff>
      <xdr:row>5</xdr:row>
      <xdr:rowOff>26670</xdr:rowOff>
    </xdr:from>
    <xdr:to>
      <xdr:col>2</xdr:col>
      <xdr:colOff>26670</xdr:colOff>
      <xdr:row>5</xdr:row>
      <xdr:rowOff>329565</xdr:rowOff>
    </xdr:to>
    <xdr:sp macro="" textlink="">
      <xdr:nvSpPr>
        <xdr:cNvPr id="3" name="正方形/長方形 2">
          <a:extLst>
            <a:ext uri="{FF2B5EF4-FFF2-40B4-BE49-F238E27FC236}">
              <a16:creationId xmlns:a16="http://schemas.microsoft.com/office/drawing/2014/main" id="{00000000-0008-0000-0000-000004000000}"/>
            </a:ext>
          </a:extLst>
        </xdr:cNvPr>
        <xdr:cNvSpPr/>
      </xdr:nvSpPr>
      <xdr:spPr>
        <a:xfrm>
          <a:off x="1341120" y="1969770"/>
          <a:ext cx="56769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xdr:colOff>
      <xdr:row>4</xdr:row>
      <xdr:rowOff>169546</xdr:rowOff>
    </xdr:from>
    <xdr:to>
      <xdr:col>4</xdr:col>
      <xdr:colOff>617220</xdr:colOff>
      <xdr:row>6</xdr:row>
      <xdr:rowOff>28575</xdr:rowOff>
    </xdr:to>
    <xdr:sp macro="" textlink="">
      <xdr:nvSpPr>
        <xdr:cNvPr id="2" name="角丸四角形 1">
          <a:extLst>
            <a:ext uri="{FF2B5EF4-FFF2-40B4-BE49-F238E27FC236}">
              <a16:creationId xmlns:a16="http://schemas.microsoft.com/office/drawing/2014/main" id="{00000000-0008-0000-0000-000003000000}"/>
            </a:ext>
          </a:extLst>
        </xdr:cNvPr>
        <xdr:cNvSpPr/>
      </xdr:nvSpPr>
      <xdr:spPr>
        <a:xfrm>
          <a:off x="19049" y="1914526"/>
          <a:ext cx="3943351" cy="407669"/>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449580</xdr:colOff>
      <xdr:row>5</xdr:row>
      <xdr:rowOff>26670</xdr:rowOff>
    </xdr:from>
    <xdr:to>
      <xdr:col>2</xdr:col>
      <xdr:colOff>26670</xdr:colOff>
      <xdr:row>5</xdr:row>
      <xdr:rowOff>329565</xdr:rowOff>
    </xdr:to>
    <xdr:sp macro="" textlink="">
      <xdr:nvSpPr>
        <xdr:cNvPr id="3" name="正方形/長方形 2">
          <a:extLst>
            <a:ext uri="{FF2B5EF4-FFF2-40B4-BE49-F238E27FC236}">
              <a16:creationId xmlns:a16="http://schemas.microsoft.com/office/drawing/2014/main" id="{00000000-0008-0000-0000-000004000000}"/>
            </a:ext>
          </a:extLst>
        </xdr:cNvPr>
        <xdr:cNvSpPr/>
      </xdr:nvSpPr>
      <xdr:spPr>
        <a:xfrm>
          <a:off x="1341120" y="1969770"/>
          <a:ext cx="56769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xdr:colOff>
      <xdr:row>4</xdr:row>
      <xdr:rowOff>169546</xdr:rowOff>
    </xdr:from>
    <xdr:to>
      <xdr:col>4</xdr:col>
      <xdr:colOff>617220</xdr:colOff>
      <xdr:row>6</xdr:row>
      <xdr:rowOff>28575</xdr:rowOff>
    </xdr:to>
    <xdr:sp macro="" textlink="">
      <xdr:nvSpPr>
        <xdr:cNvPr id="2" name="角丸四角形 1">
          <a:extLst>
            <a:ext uri="{FF2B5EF4-FFF2-40B4-BE49-F238E27FC236}">
              <a16:creationId xmlns:a16="http://schemas.microsoft.com/office/drawing/2014/main" id="{00000000-0008-0000-0000-000003000000}"/>
            </a:ext>
          </a:extLst>
        </xdr:cNvPr>
        <xdr:cNvSpPr/>
      </xdr:nvSpPr>
      <xdr:spPr>
        <a:xfrm>
          <a:off x="19049" y="1914526"/>
          <a:ext cx="3943351" cy="407669"/>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449580</xdr:colOff>
      <xdr:row>5</xdr:row>
      <xdr:rowOff>26670</xdr:rowOff>
    </xdr:from>
    <xdr:to>
      <xdr:col>2</xdr:col>
      <xdr:colOff>26670</xdr:colOff>
      <xdr:row>5</xdr:row>
      <xdr:rowOff>329565</xdr:rowOff>
    </xdr:to>
    <xdr:sp macro="" textlink="">
      <xdr:nvSpPr>
        <xdr:cNvPr id="3" name="正方形/長方形 2">
          <a:extLst>
            <a:ext uri="{FF2B5EF4-FFF2-40B4-BE49-F238E27FC236}">
              <a16:creationId xmlns:a16="http://schemas.microsoft.com/office/drawing/2014/main" id="{00000000-0008-0000-0000-000004000000}"/>
            </a:ext>
          </a:extLst>
        </xdr:cNvPr>
        <xdr:cNvSpPr/>
      </xdr:nvSpPr>
      <xdr:spPr>
        <a:xfrm>
          <a:off x="1341120" y="1969770"/>
          <a:ext cx="56769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solidFill>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A103"/>
  <sheetViews>
    <sheetView view="pageBreakPreview" topLeftCell="A46" zoomScaleNormal="70" zoomScaleSheetLayoutView="100" workbookViewId="0">
      <selection activeCell="AQ19" sqref="AQ19"/>
    </sheetView>
  </sheetViews>
  <sheetFormatPr defaultColWidth="2.33203125" defaultRowHeight="13.2"/>
  <cols>
    <col min="1" max="4" width="2.109375" style="99" customWidth="1"/>
    <col min="5" max="9" width="2.33203125" style="99"/>
    <col min="10" max="10" width="3.109375" style="99" customWidth="1"/>
    <col min="11" max="25" width="2.33203125" style="99"/>
    <col min="26" max="27" width="2.77734375" style="99" customWidth="1"/>
    <col min="28" max="28" width="2.6640625" style="99" customWidth="1"/>
    <col min="29" max="30" width="2.44140625" style="99" customWidth="1"/>
    <col min="31" max="32" width="2.33203125" style="99"/>
    <col min="33" max="33" width="7.77734375" style="99" customWidth="1"/>
    <col min="34" max="34" width="2.44140625" style="99" customWidth="1"/>
    <col min="35" max="35" width="2.6640625" style="99" customWidth="1"/>
    <col min="36" max="36" width="3.88671875" style="99" customWidth="1"/>
    <col min="37" max="38" width="2.33203125" style="99"/>
    <col min="39" max="39" width="3.44140625" style="99" customWidth="1"/>
    <col min="40" max="43" width="2.33203125" style="99"/>
    <col min="44" max="44" width="2.44140625" style="99" customWidth="1"/>
    <col min="45" max="46" width="2.109375" style="99" customWidth="1"/>
    <col min="47" max="49" width="2.33203125" style="99"/>
    <col min="50" max="50" width="4.88671875" style="99" customWidth="1"/>
    <col min="51" max="51" width="2.33203125" style="99"/>
    <col min="52" max="52" width="9" style="99" bestFit="1" customWidth="1"/>
    <col min="53" max="256" width="2.33203125" style="99"/>
    <col min="257" max="260" width="2.109375" style="99" customWidth="1"/>
    <col min="261" max="265" width="2.33203125" style="99"/>
    <col min="266" max="266" width="3.109375" style="99" customWidth="1"/>
    <col min="267" max="281" width="2.33203125" style="99"/>
    <col min="282" max="283" width="2.77734375" style="99" customWidth="1"/>
    <col min="284" max="284" width="2.6640625" style="99" customWidth="1"/>
    <col min="285" max="286" width="2.44140625" style="99" customWidth="1"/>
    <col min="287" max="288" width="2.33203125" style="99"/>
    <col min="289" max="289" width="4.88671875" style="99" customWidth="1"/>
    <col min="290" max="290" width="2.44140625" style="99" customWidth="1"/>
    <col min="291" max="291" width="2.6640625" style="99" customWidth="1"/>
    <col min="292" max="292" width="3.88671875" style="99" customWidth="1"/>
    <col min="293" max="294" width="2.33203125" style="99"/>
    <col min="295" max="295" width="3.44140625" style="99" customWidth="1"/>
    <col min="296" max="299" width="2.33203125" style="99"/>
    <col min="300" max="300" width="2.44140625" style="99" customWidth="1"/>
    <col min="301" max="302" width="2.109375" style="99" customWidth="1"/>
    <col min="303" max="305" width="2.33203125" style="99"/>
    <col min="306" max="306" width="4.88671875" style="99" customWidth="1"/>
    <col min="307" max="512" width="2.33203125" style="99"/>
    <col min="513" max="516" width="2.109375" style="99" customWidth="1"/>
    <col min="517" max="521" width="2.33203125" style="99"/>
    <col min="522" max="522" width="3.109375" style="99" customWidth="1"/>
    <col min="523" max="537" width="2.33203125" style="99"/>
    <col min="538" max="539" width="2.77734375" style="99" customWidth="1"/>
    <col min="540" max="540" width="2.6640625" style="99" customWidth="1"/>
    <col min="541" max="542" width="2.44140625" style="99" customWidth="1"/>
    <col min="543" max="544" width="2.33203125" style="99"/>
    <col min="545" max="545" width="4.88671875" style="99" customWidth="1"/>
    <col min="546" max="546" width="2.44140625" style="99" customWidth="1"/>
    <col min="547" max="547" width="2.6640625" style="99" customWidth="1"/>
    <col min="548" max="548" width="3.88671875" style="99" customWidth="1"/>
    <col min="549" max="550" width="2.33203125" style="99"/>
    <col min="551" max="551" width="3.44140625" style="99" customWidth="1"/>
    <col min="552" max="555" width="2.33203125" style="99"/>
    <col min="556" max="556" width="2.44140625" style="99" customWidth="1"/>
    <col min="557" max="558" width="2.109375" style="99" customWidth="1"/>
    <col min="559" max="561" width="2.33203125" style="99"/>
    <col min="562" max="562" width="4.88671875" style="99" customWidth="1"/>
    <col min="563" max="768" width="2.33203125" style="99"/>
    <col min="769" max="772" width="2.109375" style="99" customWidth="1"/>
    <col min="773" max="777" width="2.33203125" style="99"/>
    <col min="778" max="778" width="3.109375" style="99" customWidth="1"/>
    <col min="779" max="793" width="2.33203125" style="99"/>
    <col min="794" max="795" width="2.77734375" style="99" customWidth="1"/>
    <col min="796" max="796" width="2.6640625" style="99" customWidth="1"/>
    <col min="797" max="798" width="2.44140625" style="99" customWidth="1"/>
    <col min="799" max="800" width="2.33203125" style="99"/>
    <col min="801" max="801" width="4.88671875" style="99" customWidth="1"/>
    <col min="802" max="802" width="2.44140625" style="99" customWidth="1"/>
    <col min="803" max="803" width="2.6640625" style="99" customWidth="1"/>
    <col min="804" max="804" width="3.88671875" style="99" customWidth="1"/>
    <col min="805" max="806" width="2.33203125" style="99"/>
    <col min="807" max="807" width="3.44140625" style="99" customWidth="1"/>
    <col min="808" max="811" width="2.33203125" style="99"/>
    <col min="812" max="812" width="2.44140625" style="99" customWidth="1"/>
    <col min="813" max="814" width="2.109375" style="99" customWidth="1"/>
    <col min="815" max="817" width="2.33203125" style="99"/>
    <col min="818" max="818" width="4.88671875" style="99" customWidth="1"/>
    <col min="819" max="1024" width="2.33203125" style="99"/>
    <col min="1025" max="1028" width="2.109375" style="99" customWidth="1"/>
    <col min="1029" max="1033" width="2.33203125" style="99"/>
    <col min="1034" max="1034" width="3.109375" style="99" customWidth="1"/>
    <col min="1035" max="1049" width="2.33203125" style="99"/>
    <col min="1050" max="1051" width="2.77734375" style="99" customWidth="1"/>
    <col min="1052" max="1052" width="2.6640625" style="99" customWidth="1"/>
    <col min="1053" max="1054" width="2.44140625" style="99" customWidth="1"/>
    <col min="1055" max="1056" width="2.33203125" style="99"/>
    <col min="1057" max="1057" width="4.88671875" style="99" customWidth="1"/>
    <col min="1058" max="1058" width="2.44140625" style="99" customWidth="1"/>
    <col min="1059" max="1059" width="2.6640625" style="99" customWidth="1"/>
    <col min="1060" max="1060" width="3.88671875" style="99" customWidth="1"/>
    <col min="1061" max="1062" width="2.33203125" style="99"/>
    <col min="1063" max="1063" width="3.44140625" style="99" customWidth="1"/>
    <col min="1064" max="1067" width="2.33203125" style="99"/>
    <col min="1068" max="1068" width="2.44140625" style="99" customWidth="1"/>
    <col min="1069" max="1070" width="2.109375" style="99" customWidth="1"/>
    <col min="1071" max="1073" width="2.33203125" style="99"/>
    <col min="1074" max="1074" width="4.88671875" style="99" customWidth="1"/>
    <col min="1075" max="1280" width="2.33203125" style="99"/>
    <col min="1281" max="1284" width="2.109375" style="99" customWidth="1"/>
    <col min="1285" max="1289" width="2.33203125" style="99"/>
    <col min="1290" max="1290" width="3.109375" style="99" customWidth="1"/>
    <col min="1291" max="1305" width="2.33203125" style="99"/>
    <col min="1306" max="1307" width="2.77734375" style="99" customWidth="1"/>
    <col min="1308" max="1308" width="2.6640625" style="99" customWidth="1"/>
    <col min="1309" max="1310" width="2.44140625" style="99" customWidth="1"/>
    <col min="1311" max="1312" width="2.33203125" style="99"/>
    <col min="1313" max="1313" width="4.88671875" style="99" customWidth="1"/>
    <col min="1314" max="1314" width="2.44140625" style="99" customWidth="1"/>
    <col min="1315" max="1315" width="2.6640625" style="99" customWidth="1"/>
    <col min="1316" max="1316" width="3.88671875" style="99" customWidth="1"/>
    <col min="1317" max="1318" width="2.33203125" style="99"/>
    <col min="1319" max="1319" width="3.44140625" style="99" customWidth="1"/>
    <col min="1320" max="1323" width="2.33203125" style="99"/>
    <col min="1324" max="1324" width="2.44140625" style="99" customWidth="1"/>
    <col min="1325" max="1326" width="2.109375" style="99" customWidth="1"/>
    <col min="1327" max="1329" width="2.33203125" style="99"/>
    <col min="1330" max="1330" width="4.88671875" style="99" customWidth="1"/>
    <col min="1331" max="1536" width="2.33203125" style="99"/>
    <col min="1537" max="1540" width="2.109375" style="99" customWidth="1"/>
    <col min="1541" max="1545" width="2.33203125" style="99"/>
    <col min="1546" max="1546" width="3.109375" style="99" customWidth="1"/>
    <col min="1547" max="1561" width="2.33203125" style="99"/>
    <col min="1562" max="1563" width="2.77734375" style="99" customWidth="1"/>
    <col min="1564" max="1564" width="2.6640625" style="99" customWidth="1"/>
    <col min="1565" max="1566" width="2.44140625" style="99" customWidth="1"/>
    <col min="1567" max="1568" width="2.33203125" style="99"/>
    <col min="1569" max="1569" width="4.88671875" style="99" customWidth="1"/>
    <col min="1570" max="1570" width="2.44140625" style="99" customWidth="1"/>
    <col min="1571" max="1571" width="2.6640625" style="99" customWidth="1"/>
    <col min="1572" max="1572" width="3.88671875" style="99" customWidth="1"/>
    <col min="1573" max="1574" width="2.33203125" style="99"/>
    <col min="1575" max="1575" width="3.44140625" style="99" customWidth="1"/>
    <col min="1576" max="1579" width="2.33203125" style="99"/>
    <col min="1580" max="1580" width="2.44140625" style="99" customWidth="1"/>
    <col min="1581" max="1582" width="2.109375" style="99" customWidth="1"/>
    <col min="1583" max="1585" width="2.33203125" style="99"/>
    <col min="1586" max="1586" width="4.88671875" style="99" customWidth="1"/>
    <col min="1587" max="1792" width="2.33203125" style="99"/>
    <col min="1793" max="1796" width="2.109375" style="99" customWidth="1"/>
    <col min="1797" max="1801" width="2.33203125" style="99"/>
    <col min="1802" max="1802" width="3.109375" style="99" customWidth="1"/>
    <col min="1803" max="1817" width="2.33203125" style="99"/>
    <col min="1818" max="1819" width="2.77734375" style="99" customWidth="1"/>
    <col min="1820" max="1820" width="2.6640625" style="99" customWidth="1"/>
    <col min="1821" max="1822" width="2.44140625" style="99" customWidth="1"/>
    <col min="1823" max="1824" width="2.33203125" style="99"/>
    <col min="1825" max="1825" width="4.88671875" style="99" customWidth="1"/>
    <col min="1826" max="1826" width="2.44140625" style="99" customWidth="1"/>
    <col min="1827" max="1827" width="2.6640625" style="99" customWidth="1"/>
    <col min="1828" max="1828" width="3.88671875" style="99" customWidth="1"/>
    <col min="1829" max="1830" width="2.33203125" style="99"/>
    <col min="1831" max="1831" width="3.44140625" style="99" customWidth="1"/>
    <col min="1832" max="1835" width="2.33203125" style="99"/>
    <col min="1836" max="1836" width="2.44140625" style="99" customWidth="1"/>
    <col min="1837" max="1838" width="2.109375" style="99" customWidth="1"/>
    <col min="1839" max="1841" width="2.33203125" style="99"/>
    <col min="1842" max="1842" width="4.88671875" style="99" customWidth="1"/>
    <col min="1843" max="2048" width="2.33203125" style="99"/>
    <col min="2049" max="2052" width="2.109375" style="99" customWidth="1"/>
    <col min="2053" max="2057" width="2.33203125" style="99"/>
    <col min="2058" max="2058" width="3.109375" style="99" customWidth="1"/>
    <col min="2059" max="2073" width="2.33203125" style="99"/>
    <col min="2074" max="2075" width="2.77734375" style="99" customWidth="1"/>
    <col min="2076" max="2076" width="2.6640625" style="99" customWidth="1"/>
    <col min="2077" max="2078" width="2.44140625" style="99" customWidth="1"/>
    <col min="2079" max="2080" width="2.33203125" style="99"/>
    <col min="2081" max="2081" width="4.88671875" style="99" customWidth="1"/>
    <col min="2082" max="2082" width="2.44140625" style="99" customWidth="1"/>
    <col min="2083" max="2083" width="2.6640625" style="99" customWidth="1"/>
    <col min="2084" max="2084" width="3.88671875" style="99" customWidth="1"/>
    <col min="2085" max="2086" width="2.33203125" style="99"/>
    <col min="2087" max="2087" width="3.44140625" style="99" customWidth="1"/>
    <col min="2088" max="2091" width="2.33203125" style="99"/>
    <col min="2092" max="2092" width="2.44140625" style="99" customWidth="1"/>
    <col min="2093" max="2094" width="2.109375" style="99" customWidth="1"/>
    <col min="2095" max="2097" width="2.33203125" style="99"/>
    <col min="2098" max="2098" width="4.88671875" style="99" customWidth="1"/>
    <col min="2099" max="2304" width="2.33203125" style="99"/>
    <col min="2305" max="2308" width="2.109375" style="99" customWidth="1"/>
    <col min="2309" max="2313" width="2.33203125" style="99"/>
    <col min="2314" max="2314" width="3.109375" style="99" customWidth="1"/>
    <col min="2315" max="2329" width="2.33203125" style="99"/>
    <col min="2330" max="2331" width="2.77734375" style="99" customWidth="1"/>
    <col min="2332" max="2332" width="2.6640625" style="99" customWidth="1"/>
    <col min="2333" max="2334" width="2.44140625" style="99" customWidth="1"/>
    <col min="2335" max="2336" width="2.33203125" style="99"/>
    <col min="2337" max="2337" width="4.88671875" style="99" customWidth="1"/>
    <col min="2338" max="2338" width="2.44140625" style="99" customWidth="1"/>
    <col min="2339" max="2339" width="2.6640625" style="99" customWidth="1"/>
    <col min="2340" max="2340" width="3.88671875" style="99" customWidth="1"/>
    <col min="2341" max="2342" width="2.33203125" style="99"/>
    <col min="2343" max="2343" width="3.44140625" style="99" customWidth="1"/>
    <col min="2344" max="2347" width="2.33203125" style="99"/>
    <col min="2348" max="2348" width="2.44140625" style="99" customWidth="1"/>
    <col min="2349" max="2350" width="2.109375" style="99" customWidth="1"/>
    <col min="2351" max="2353" width="2.33203125" style="99"/>
    <col min="2354" max="2354" width="4.88671875" style="99" customWidth="1"/>
    <col min="2355" max="2560" width="2.33203125" style="99"/>
    <col min="2561" max="2564" width="2.109375" style="99" customWidth="1"/>
    <col min="2565" max="2569" width="2.33203125" style="99"/>
    <col min="2570" max="2570" width="3.109375" style="99" customWidth="1"/>
    <col min="2571" max="2585" width="2.33203125" style="99"/>
    <col min="2586" max="2587" width="2.77734375" style="99" customWidth="1"/>
    <col min="2588" max="2588" width="2.6640625" style="99" customWidth="1"/>
    <col min="2589" max="2590" width="2.44140625" style="99" customWidth="1"/>
    <col min="2591" max="2592" width="2.33203125" style="99"/>
    <col min="2593" max="2593" width="4.88671875" style="99" customWidth="1"/>
    <col min="2594" max="2594" width="2.44140625" style="99" customWidth="1"/>
    <col min="2595" max="2595" width="2.6640625" style="99" customWidth="1"/>
    <col min="2596" max="2596" width="3.88671875" style="99" customWidth="1"/>
    <col min="2597" max="2598" width="2.33203125" style="99"/>
    <col min="2599" max="2599" width="3.44140625" style="99" customWidth="1"/>
    <col min="2600" max="2603" width="2.33203125" style="99"/>
    <col min="2604" max="2604" width="2.44140625" style="99" customWidth="1"/>
    <col min="2605" max="2606" width="2.109375" style="99" customWidth="1"/>
    <col min="2607" max="2609" width="2.33203125" style="99"/>
    <col min="2610" max="2610" width="4.88671875" style="99" customWidth="1"/>
    <col min="2611" max="2816" width="2.33203125" style="99"/>
    <col min="2817" max="2820" width="2.109375" style="99" customWidth="1"/>
    <col min="2821" max="2825" width="2.33203125" style="99"/>
    <col min="2826" max="2826" width="3.109375" style="99" customWidth="1"/>
    <col min="2827" max="2841" width="2.33203125" style="99"/>
    <col min="2842" max="2843" width="2.77734375" style="99" customWidth="1"/>
    <col min="2844" max="2844" width="2.6640625" style="99" customWidth="1"/>
    <col min="2845" max="2846" width="2.44140625" style="99" customWidth="1"/>
    <col min="2847" max="2848" width="2.33203125" style="99"/>
    <col min="2849" max="2849" width="4.88671875" style="99" customWidth="1"/>
    <col min="2850" max="2850" width="2.44140625" style="99" customWidth="1"/>
    <col min="2851" max="2851" width="2.6640625" style="99" customWidth="1"/>
    <col min="2852" max="2852" width="3.88671875" style="99" customWidth="1"/>
    <col min="2853" max="2854" width="2.33203125" style="99"/>
    <col min="2855" max="2855" width="3.44140625" style="99" customWidth="1"/>
    <col min="2856" max="2859" width="2.33203125" style="99"/>
    <col min="2860" max="2860" width="2.44140625" style="99" customWidth="1"/>
    <col min="2861" max="2862" width="2.109375" style="99" customWidth="1"/>
    <col min="2863" max="2865" width="2.33203125" style="99"/>
    <col min="2866" max="2866" width="4.88671875" style="99" customWidth="1"/>
    <col min="2867" max="3072" width="2.33203125" style="99"/>
    <col min="3073" max="3076" width="2.109375" style="99" customWidth="1"/>
    <col min="3077" max="3081" width="2.33203125" style="99"/>
    <col min="3082" max="3082" width="3.109375" style="99" customWidth="1"/>
    <col min="3083" max="3097" width="2.33203125" style="99"/>
    <col min="3098" max="3099" width="2.77734375" style="99" customWidth="1"/>
    <col min="3100" max="3100" width="2.6640625" style="99" customWidth="1"/>
    <col min="3101" max="3102" width="2.44140625" style="99" customWidth="1"/>
    <col min="3103" max="3104" width="2.33203125" style="99"/>
    <col min="3105" max="3105" width="4.88671875" style="99" customWidth="1"/>
    <col min="3106" max="3106" width="2.44140625" style="99" customWidth="1"/>
    <col min="3107" max="3107" width="2.6640625" style="99" customWidth="1"/>
    <col min="3108" max="3108" width="3.88671875" style="99" customWidth="1"/>
    <col min="3109" max="3110" width="2.33203125" style="99"/>
    <col min="3111" max="3111" width="3.44140625" style="99" customWidth="1"/>
    <col min="3112" max="3115" width="2.33203125" style="99"/>
    <col min="3116" max="3116" width="2.44140625" style="99" customWidth="1"/>
    <col min="3117" max="3118" width="2.109375" style="99" customWidth="1"/>
    <col min="3119" max="3121" width="2.33203125" style="99"/>
    <col min="3122" max="3122" width="4.88671875" style="99" customWidth="1"/>
    <col min="3123" max="3328" width="2.33203125" style="99"/>
    <col min="3329" max="3332" width="2.109375" style="99" customWidth="1"/>
    <col min="3333" max="3337" width="2.33203125" style="99"/>
    <col min="3338" max="3338" width="3.109375" style="99" customWidth="1"/>
    <col min="3339" max="3353" width="2.33203125" style="99"/>
    <col min="3354" max="3355" width="2.77734375" style="99" customWidth="1"/>
    <col min="3356" max="3356" width="2.6640625" style="99" customWidth="1"/>
    <col min="3357" max="3358" width="2.44140625" style="99" customWidth="1"/>
    <col min="3359" max="3360" width="2.33203125" style="99"/>
    <col min="3361" max="3361" width="4.88671875" style="99" customWidth="1"/>
    <col min="3362" max="3362" width="2.44140625" style="99" customWidth="1"/>
    <col min="3363" max="3363" width="2.6640625" style="99" customWidth="1"/>
    <col min="3364" max="3364" width="3.88671875" style="99" customWidth="1"/>
    <col min="3365" max="3366" width="2.33203125" style="99"/>
    <col min="3367" max="3367" width="3.44140625" style="99" customWidth="1"/>
    <col min="3368" max="3371" width="2.33203125" style="99"/>
    <col min="3372" max="3372" width="2.44140625" style="99" customWidth="1"/>
    <col min="3373" max="3374" width="2.109375" style="99" customWidth="1"/>
    <col min="3375" max="3377" width="2.33203125" style="99"/>
    <col min="3378" max="3378" width="4.88671875" style="99" customWidth="1"/>
    <col min="3379" max="3584" width="2.33203125" style="99"/>
    <col min="3585" max="3588" width="2.109375" style="99" customWidth="1"/>
    <col min="3589" max="3593" width="2.33203125" style="99"/>
    <col min="3594" max="3594" width="3.109375" style="99" customWidth="1"/>
    <col min="3595" max="3609" width="2.33203125" style="99"/>
    <col min="3610" max="3611" width="2.77734375" style="99" customWidth="1"/>
    <col min="3612" max="3612" width="2.6640625" style="99" customWidth="1"/>
    <col min="3613" max="3614" width="2.44140625" style="99" customWidth="1"/>
    <col min="3615" max="3616" width="2.33203125" style="99"/>
    <col min="3617" max="3617" width="4.88671875" style="99" customWidth="1"/>
    <col min="3618" max="3618" width="2.44140625" style="99" customWidth="1"/>
    <col min="3619" max="3619" width="2.6640625" style="99" customWidth="1"/>
    <col min="3620" max="3620" width="3.88671875" style="99" customWidth="1"/>
    <col min="3621" max="3622" width="2.33203125" style="99"/>
    <col min="3623" max="3623" width="3.44140625" style="99" customWidth="1"/>
    <col min="3624" max="3627" width="2.33203125" style="99"/>
    <col min="3628" max="3628" width="2.44140625" style="99" customWidth="1"/>
    <col min="3629" max="3630" width="2.109375" style="99" customWidth="1"/>
    <col min="3631" max="3633" width="2.33203125" style="99"/>
    <col min="3634" max="3634" width="4.88671875" style="99" customWidth="1"/>
    <col min="3635" max="3840" width="2.33203125" style="99"/>
    <col min="3841" max="3844" width="2.109375" style="99" customWidth="1"/>
    <col min="3845" max="3849" width="2.33203125" style="99"/>
    <col min="3850" max="3850" width="3.109375" style="99" customWidth="1"/>
    <col min="3851" max="3865" width="2.33203125" style="99"/>
    <col min="3866" max="3867" width="2.77734375" style="99" customWidth="1"/>
    <col min="3868" max="3868" width="2.6640625" style="99" customWidth="1"/>
    <col min="3869" max="3870" width="2.44140625" style="99" customWidth="1"/>
    <col min="3871" max="3872" width="2.33203125" style="99"/>
    <col min="3873" max="3873" width="4.88671875" style="99" customWidth="1"/>
    <col min="3874" max="3874" width="2.44140625" style="99" customWidth="1"/>
    <col min="3875" max="3875" width="2.6640625" style="99" customWidth="1"/>
    <col min="3876" max="3876" width="3.88671875" style="99" customWidth="1"/>
    <col min="3877" max="3878" width="2.33203125" style="99"/>
    <col min="3879" max="3879" width="3.44140625" style="99" customWidth="1"/>
    <col min="3880" max="3883" width="2.33203125" style="99"/>
    <col min="3884" max="3884" width="2.44140625" style="99" customWidth="1"/>
    <col min="3885" max="3886" width="2.109375" style="99" customWidth="1"/>
    <col min="3887" max="3889" width="2.33203125" style="99"/>
    <col min="3890" max="3890" width="4.88671875" style="99" customWidth="1"/>
    <col min="3891" max="4096" width="2.33203125" style="99"/>
    <col min="4097" max="4100" width="2.109375" style="99" customWidth="1"/>
    <col min="4101" max="4105" width="2.33203125" style="99"/>
    <col min="4106" max="4106" width="3.109375" style="99" customWidth="1"/>
    <col min="4107" max="4121" width="2.33203125" style="99"/>
    <col min="4122" max="4123" width="2.77734375" style="99" customWidth="1"/>
    <col min="4124" max="4124" width="2.6640625" style="99" customWidth="1"/>
    <col min="4125" max="4126" width="2.44140625" style="99" customWidth="1"/>
    <col min="4127" max="4128" width="2.33203125" style="99"/>
    <col min="4129" max="4129" width="4.88671875" style="99" customWidth="1"/>
    <col min="4130" max="4130" width="2.44140625" style="99" customWidth="1"/>
    <col min="4131" max="4131" width="2.6640625" style="99" customWidth="1"/>
    <col min="4132" max="4132" width="3.88671875" style="99" customWidth="1"/>
    <col min="4133" max="4134" width="2.33203125" style="99"/>
    <col min="4135" max="4135" width="3.44140625" style="99" customWidth="1"/>
    <col min="4136" max="4139" width="2.33203125" style="99"/>
    <col min="4140" max="4140" width="2.44140625" style="99" customWidth="1"/>
    <col min="4141" max="4142" width="2.109375" style="99" customWidth="1"/>
    <col min="4143" max="4145" width="2.33203125" style="99"/>
    <col min="4146" max="4146" width="4.88671875" style="99" customWidth="1"/>
    <col min="4147" max="4352" width="2.33203125" style="99"/>
    <col min="4353" max="4356" width="2.109375" style="99" customWidth="1"/>
    <col min="4357" max="4361" width="2.33203125" style="99"/>
    <col min="4362" max="4362" width="3.109375" style="99" customWidth="1"/>
    <col min="4363" max="4377" width="2.33203125" style="99"/>
    <col min="4378" max="4379" width="2.77734375" style="99" customWidth="1"/>
    <col min="4380" max="4380" width="2.6640625" style="99" customWidth="1"/>
    <col min="4381" max="4382" width="2.44140625" style="99" customWidth="1"/>
    <col min="4383" max="4384" width="2.33203125" style="99"/>
    <col min="4385" max="4385" width="4.88671875" style="99" customWidth="1"/>
    <col min="4386" max="4386" width="2.44140625" style="99" customWidth="1"/>
    <col min="4387" max="4387" width="2.6640625" style="99" customWidth="1"/>
    <col min="4388" max="4388" width="3.88671875" style="99" customWidth="1"/>
    <col min="4389" max="4390" width="2.33203125" style="99"/>
    <col min="4391" max="4391" width="3.44140625" style="99" customWidth="1"/>
    <col min="4392" max="4395" width="2.33203125" style="99"/>
    <col min="4396" max="4396" width="2.44140625" style="99" customWidth="1"/>
    <col min="4397" max="4398" width="2.109375" style="99" customWidth="1"/>
    <col min="4399" max="4401" width="2.33203125" style="99"/>
    <col min="4402" max="4402" width="4.88671875" style="99" customWidth="1"/>
    <col min="4403" max="4608" width="2.33203125" style="99"/>
    <col min="4609" max="4612" width="2.109375" style="99" customWidth="1"/>
    <col min="4613" max="4617" width="2.33203125" style="99"/>
    <col min="4618" max="4618" width="3.109375" style="99" customWidth="1"/>
    <col min="4619" max="4633" width="2.33203125" style="99"/>
    <col min="4634" max="4635" width="2.77734375" style="99" customWidth="1"/>
    <col min="4636" max="4636" width="2.6640625" style="99" customWidth="1"/>
    <col min="4637" max="4638" width="2.44140625" style="99" customWidth="1"/>
    <col min="4639" max="4640" width="2.33203125" style="99"/>
    <col min="4641" max="4641" width="4.88671875" style="99" customWidth="1"/>
    <col min="4642" max="4642" width="2.44140625" style="99" customWidth="1"/>
    <col min="4643" max="4643" width="2.6640625" style="99" customWidth="1"/>
    <col min="4644" max="4644" width="3.88671875" style="99" customWidth="1"/>
    <col min="4645" max="4646" width="2.33203125" style="99"/>
    <col min="4647" max="4647" width="3.44140625" style="99" customWidth="1"/>
    <col min="4648" max="4651" width="2.33203125" style="99"/>
    <col min="4652" max="4652" width="2.44140625" style="99" customWidth="1"/>
    <col min="4653" max="4654" width="2.109375" style="99" customWidth="1"/>
    <col min="4655" max="4657" width="2.33203125" style="99"/>
    <col min="4658" max="4658" width="4.88671875" style="99" customWidth="1"/>
    <col min="4659" max="4864" width="2.33203125" style="99"/>
    <col min="4865" max="4868" width="2.109375" style="99" customWidth="1"/>
    <col min="4869" max="4873" width="2.33203125" style="99"/>
    <col min="4874" max="4874" width="3.109375" style="99" customWidth="1"/>
    <col min="4875" max="4889" width="2.33203125" style="99"/>
    <col min="4890" max="4891" width="2.77734375" style="99" customWidth="1"/>
    <col min="4892" max="4892" width="2.6640625" style="99" customWidth="1"/>
    <col min="4893" max="4894" width="2.44140625" style="99" customWidth="1"/>
    <col min="4895" max="4896" width="2.33203125" style="99"/>
    <col min="4897" max="4897" width="4.88671875" style="99" customWidth="1"/>
    <col min="4898" max="4898" width="2.44140625" style="99" customWidth="1"/>
    <col min="4899" max="4899" width="2.6640625" style="99" customWidth="1"/>
    <col min="4900" max="4900" width="3.88671875" style="99" customWidth="1"/>
    <col min="4901" max="4902" width="2.33203125" style="99"/>
    <col min="4903" max="4903" width="3.44140625" style="99" customWidth="1"/>
    <col min="4904" max="4907" width="2.33203125" style="99"/>
    <col min="4908" max="4908" width="2.44140625" style="99" customWidth="1"/>
    <col min="4909" max="4910" width="2.109375" style="99" customWidth="1"/>
    <col min="4911" max="4913" width="2.33203125" style="99"/>
    <col min="4914" max="4914" width="4.88671875" style="99" customWidth="1"/>
    <col min="4915" max="5120" width="2.33203125" style="99"/>
    <col min="5121" max="5124" width="2.109375" style="99" customWidth="1"/>
    <col min="5125" max="5129" width="2.33203125" style="99"/>
    <col min="5130" max="5130" width="3.109375" style="99" customWidth="1"/>
    <col min="5131" max="5145" width="2.33203125" style="99"/>
    <col min="5146" max="5147" width="2.77734375" style="99" customWidth="1"/>
    <col min="5148" max="5148" width="2.6640625" style="99" customWidth="1"/>
    <col min="5149" max="5150" width="2.44140625" style="99" customWidth="1"/>
    <col min="5151" max="5152" width="2.33203125" style="99"/>
    <col min="5153" max="5153" width="4.88671875" style="99" customWidth="1"/>
    <col min="5154" max="5154" width="2.44140625" style="99" customWidth="1"/>
    <col min="5155" max="5155" width="2.6640625" style="99" customWidth="1"/>
    <col min="5156" max="5156" width="3.88671875" style="99" customWidth="1"/>
    <col min="5157" max="5158" width="2.33203125" style="99"/>
    <col min="5159" max="5159" width="3.44140625" style="99" customWidth="1"/>
    <col min="5160" max="5163" width="2.33203125" style="99"/>
    <col min="5164" max="5164" width="2.44140625" style="99" customWidth="1"/>
    <col min="5165" max="5166" width="2.109375" style="99" customWidth="1"/>
    <col min="5167" max="5169" width="2.33203125" style="99"/>
    <col min="5170" max="5170" width="4.88671875" style="99" customWidth="1"/>
    <col min="5171" max="5376" width="2.33203125" style="99"/>
    <col min="5377" max="5380" width="2.109375" style="99" customWidth="1"/>
    <col min="5381" max="5385" width="2.33203125" style="99"/>
    <col min="5386" max="5386" width="3.109375" style="99" customWidth="1"/>
    <col min="5387" max="5401" width="2.33203125" style="99"/>
    <col min="5402" max="5403" width="2.77734375" style="99" customWidth="1"/>
    <col min="5404" max="5404" width="2.6640625" style="99" customWidth="1"/>
    <col min="5405" max="5406" width="2.44140625" style="99" customWidth="1"/>
    <col min="5407" max="5408" width="2.33203125" style="99"/>
    <col min="5409" max="5409" width="4.88671875" style="99" customWidth="1"/>
    <col min="5410" max="5410" width="2.44140625" style="99" customWidth="1"/>
    <col min="5411" max="5411" width="2.6640625" style="99" customWidth="1"/>
    <col min="5412" max="5412" width="3.88671875" style="99" customWidth="1"/>
    <col min="5413" max="5414" width="2.33203125" style="99"/>
    <col min="5415" max="5415" width="3.44140625" style="99" customWidth="1"/>
    <col min="5416" max="5419" width="2.33203125" style="99"/>
    <col min="5420" max="5420" width="2.44140625" style="99" customWidth="1"/>
    <col min="5421" max="5422" width="2.109375" style="99" customWidth="1"/>
    <col min="5423" max="5425" width="2.33203125" style="99"/>
    <col min="5426" max="5426" width="4.88671875" style="99" customWidth="1"/>
    <col min="5427" max="5632" width="2.33203125" style="99"/>
    <col min="5633" max="5636" width="2.109375" style="99" customWidth="1"/>
    <col min="5637" max="5641" width="2.33203125" style="99"/>
    <col min="5642" max="5642" width="3.109375" style="99" customWidth="1"/>
    <col min="5643" max="5657" width="2.33203125" style="99"/>
    <col min="5658" max="5659" width="2.77734375" style="99" customWidth="1"/>
    <col min="5660" max="5660" width="2.6640625" style="99" customWidth="1"/>
    <col min="5661" max="5662" width="2.44140625" style="99" customWidth="1"/>
    <col min="5663" max="5664" width="2.33203125" style="99"/>
    <col min="5665" max="5665" width="4.88671875" style="99" customWidth="1"/>
    <col min="5666" max="5666" width="2.44140625" style="99" customWidth="1"/>
    <col min="5667" max="5667" width="2.6640625" style="99" customWidth="1"/>
    <col min="5668" max="5668" width="3.88671875" style="99" customWidth="1"/>
    <col min="5669" max="5670" width="2.33203125" style="99"/>
    <col min="5671" max="5671" width="3.44140625" style="99" customWidth="1"/>
    <col min="5672" max="5675" width="2.33203125" style="99"/>
    <col min="5676" max="5676" width="2.44140625" style="99" customWidth="1"/>
    <col min="5677" max="5678" width="2.109375" style="99" customWidth="1"/>
    <col min="5679" max="5681" width="2.33203125" style="99"/>
    <col min="5682" max="5682" width="4.88671875" style="99" customWidth="1"/>
    <col min="5683" max="5888" width="2.33203125" style="99"/>
    <col min="5889" max="5892" width="2.109375" style="99" customWidth="1"/>
    <col min="5893" max="5897" width="2.33203125" style="99"/>
    <col min="5898" max="5898" width="3.109375" style="99" customWidth="1"/>
    <col min="5899" max="5913" width="2.33203125" style="99"/>
    <col min="5914" max="5915" width="2.77734375" style="99" customWidth="1"/>
    <col min="5916" max="5916" width="2.6640625" style="99" customWidth="1"/>
    <col min="5917" max="5918" width="2.44140625" style="99" customWidth="1"/>
    <col min="5919" max="5920" width="2.33203125" style="99"/>
    <col min="5921" max="5921" width="4.88671875" style="99" customWidth="1"/>
    <col min="5922" max="5922" width="2.44140625" style="99" customWidth="1"/>
    <col min="5923" max="5923" width="2.6640625" style="99" customWidth="1"/>
    <col min="5924" max="5924" width="3.88671875" style="99" customWidth="1"/>
    <col min="5925" max="5926" width="2.33203125" style="99"/>
    <col min="5927" max="5927" width="3.44140625" style="99" customWidth="1"/>
    <col min="5928" max="5931" width="2.33203125" style="99"/>
    <col min="5932" max="5932" width="2.44140625" style="99" customWidth="1"/>
    <col min="5933" max="5934" width="2.109375" style="99" customWidth="1"/>
    <col min="5935" max="5937" width="2.33203125" style="99"/>
    <col min="5938" max="5938" width="4.88671875" style="99" customWidth="1"/>
    <col min="5939" max="6144" width="2.33203125" style="99"/>
    <col min="6145" max="6148" width="2.109375" style="99" customWidth="1"/>
    <col min="6149" max="6153" width="2.33203125" style="99"/>
    <col min="6154" max="6154" width="3.109375" style="99" customWidth="1"/>
    <col min="6155" max="6169" width="2.33203125" style="99"/>
    <col min="6170" max="6171" width="2.77734375" style="99" customWidth="1"/>
    <col min="6172" max="6172" width="2.6640625" style="99" customWidth="1"/>
    <col min="6173" max="6174" width="2.44140625" style="99" customWidth="1"/>
    <col min="6175" max="6176" width="2.33203125" style="99"/>
    <col min="6177" max="6177" width="4.88671875" style="99" customWidth="1"/>
    <col min="6178" max="6178" width="2.44140625" style="99" customWidth="1"/>
    <col min="6179" max="6179" width="2.6640625" style="99" customWidth="1"/>
    <col min="6180" max="6180" width="3.88671875" style="99" customWidth="1"/>
    <col min="6181" max="6182" width="2.33203125" style="99"/>
    <col min="6183" max="6183" width="3.44140625" style="99" customWidth="1"/>
    <col min="6184" max="6187" width="2.33203125" style="99"/>
    <col min="6188" max="6188" width="2.44140625" style="99" customWidth="1"/>
    <col min="6189" max="6190" width="2.109375" style="99" customWidth="1"/>
    <col min="6191" max="6193" width="2.33203125" style="99"/>
    <col min="6194" max="6194" width="4.88671875" style="99" customWidth="1"/>
    <col min="6195" max="6400" width="2.33203125" style="99"/>
    <col min="6401" max="6404" width="2.109375" style="99" customWidth="1"/>
    <col min="6405" max="6409" width="2.33203125" style="99"/>
    <col min="6410" max="6410" width="3.109375" style="99" customWidth="1"/>
    <col min="6411" max="6425" width="2.33203125" style="99"/>
    <col min="6426" max="6427" width="2.77734375" style="99" customWidth="1"/>
    <col min="6428" max="6428" width="2.6640625" style="99" customWidth="1"/>
    <col min="6429" max="6430" width="2.44140625" style="99" customWidth="1"/>
    <col min="6431" max="6432" width="2.33203125" style="99"/>
    <col min="6433" max="6433" width="4.88671875" style="99" customWidth="1"/>
    <col min="6434" max="6434" width="2.44140625" style="99" customWidth="1"/>
    <col min="6435" max="6435" width="2.6640625" style="99" customWidth="1"/>
    <col min="6436" max="6436" width="3.88671875" style="99" customWidth="1"/>
    <col min="6437" max="6438" width="2.33203125" style="99"/>
    <col min="6439" max="6439" width="3.44140625" style="99" customWidth="1"/>
    <col min="6440" max="6443" width="2.33203125" style="99"/>
    <col min="6444" max="6444" width="2.44140625" style="99" customWidth="1"/>
    <col min="6445" max="6446" width="2.109375" style="99" customWidth="1"/>
    <col min="6447" max="6449" width="2.33203125" style="99"/>
    <col min="6450" max="6450" width="4.88671875" style="99" customWidth="1"/>
    <col min="6451" max="6656" width="2.33203125" style="99"/>
    <col min="6657" max="6660" width="2.109375" style="99" customWidth="1"/>
    <col min="6661" max="6665" width="2.33203125" style="99"/>
    <col min="6666" max="6666" width="3.109375" style="99" customWidth="1"/>
    <col min="6667" max="6681" width="2.33203125" style="99"/>
    <col min="6682" max="6683" width="2.77734375" style="99" customWidth="1"/>
    <col min="6684" max="6684" width="2.6640625" style="99" customWidth="1"/>
    <col min="6685" max="6686" width="2.44140625" style="99" customWidth="1"/>
    <col min="6687" max="6688" width="2.33203125" style="99"/>
    <col min="6689" max="6689" width="4.88671875" style="99" customWidth="1"/>
    <col min="6690" max="6690" width="2.44140625" style="99" customWidth="1"/>
    <col min="6691" max="6691" width="2.6640625" style="99" customWidth="1"/>
    <col min="6692" max="6692" width="3.88671875" style="99" customWidth="1"/>
    <col min="6693" max="6694" width="2.33203125" style="99"/>
    <col min="6695" max="6695" width="3.44140625" style="99" customWidth="1"/>
    <col min="6696" max="6699" width="2.33203125" style="99"/>
    <col min="6700" max="6700" width="2.44140625" style="99" customWidth="1"/>
    <col min="6701" max="6702" width="2.109375" style="99" customWidth="1"/>
    <col min="6703" max="6705" width="2.33203125" style="99"/>
    <col min="6706" max="6706" width="4.88671875" style="99" customWidth="1"/>
    <col min="6707" max="6912" width="2.33203125" style="99"/>
    <col min="6913" max="6916" width="2.109375" style="99" customWidth="1"/>
    <col min="6917" max="6921" width="2.33203125" style="99"/>
    <col min="6922" max="6922" width="3.109375" style="99" customWidth="1"/>
    <col min="6923" max="6937" width="2.33203125" style="99"/>
    <col min="6938" max="6939" width="2.77734375" style="99" customWidth="1"/>
    <col min="6940" max="6940" width="2.6640625" style="99" customWidth="1"/>
    <col min="6941" max="6942" width="2.44140625" style="99" customWidth="1"/>
    <col min="6943" max="6944" width="2.33203125" style="99"/>
    <col min="6945" max="6945" width="4.88671875" style="99" customWidth="1"/>
    <col min="6946" max="6946" width="2.44140625" style="99" customWidth="1"/>
    <col min="6947" max="6947" width="2.6640625" style="99" customWidth="1"/>
    <col min="6948" max="6948" width="3.88671875" style="99" customWidth="1"/>
    <col min="6949" max="6950" width="2.33203125" style="99"/>
    <col min="6951" max="6951" width="3.44140625" style="99" customWidth="1"/>
    <col min="6952" max="6955" width="2.33203125" style="99"/>
    <col min="6956" max="6956" width="2.44140625" style="99" customWidth="1"/>
    <col min="6957" max="6958" width="2.109375" style="99" customWidth="1"/>
    <col min="6959" max="6961" width="2.33203125" style="99"/>
    <col min="6962" max="6962" width="4.88671875" style="99" customWidth="1"/>
    <col min="6963" max="7168" width="2.33203125" style="99"/>
    <col min="7169" max="7172" width="2.109375" style="99" customWidth="1"/>
    <col min="7173" max="7177" width="2.33203125" style="99"/>
    <col min="7178" max="7178" width="3.109375" style="99" customWidth="1"/>
    <col min="7179" max="7193" width="2.33203125" style="99"/>
    <col min="7194" max="7195" width="2.77734375" style="99" customWidth="1"/>
    <col min="7196" max="7196" width="2.6640625" style="99" customWidth="1"/>
    <col min="7197" max="7198" width="2.44140625" style="99" customWidth="1"/>
    <col min="7199" max="7200" width="2.33203125" style="99"/>
    <col min="7201" max="7201" width="4.88671875" style="99" customWidth="1"/>
    <col min="7202" max="7202" width="2.44140625" style="99" customWidth="1"/>
    <col min="7203" max="7203" width="2.6640625" style="99" customWidth="1"/>
    <col min="7204" max="7204" width="3.88671875" style="99" customWidth="1"/>
    <col min="7205" max="7206" width="2.33203125" style="99"/>
    <col min="7207" max="7207" width="3.44140625" style="99" customWidth="1"/>
    <col min="7208" max="7211" width="2.33203125" style="99"/>
    <col min="7212" max="7212" width="2.44140625" style="99" customWidth="1"/>
    <col min="7213" max="7214" width="2.109375" style="99" customWidth="1"/>
    <col min="7215" max="7217" width="2.33203125" style="99"/>
    <col min="7218" max="7218" width="4.88671875" style="99" customWidth="1"/>
    <col min="7219" max="7424" width="2.33203125" style="99"/>
    <col min="7425" max="7428" width="2.109375" style="99" customWidth="1"/>
    <col min="7429" max="7433" width="2.33203125" style="99"/>
    <col min="7434" max="7434" width="3.109375" style="99" customWidth="1"/>
    <col min="7435" max="7449" width="2.33203125" style="99"/>
    <col min="7450" max="7451" width="2.77734375" style="99" customWidth="1"/>
    <col min="7452" max="7452" width="2.6640625" style="99" customWidth="1"/>
    <col min="7453" max="7454" width="2.44140625" style="99" customWidth="1"/>
    <col min="7455" max="7456" width="2.33203125" style="99"/>
    <col min="7457" max="7457" width="4.88671875" style="99" customWidth="1"/>
    <col min="7458" max="7458" width="2.44140625" style="99" customWidth="1"/>
    <col min="7459" max="7459" width="2.6640625" style="99" customWidth="1"/>
    <col min="7460" max="7460" width="3.88671875" style="99" customWidth="1"/>
    <col min="7461" max="7462" width="2.33203125" style="99"/>
    <col min="7463" max="7463" width="3.44140625" style="99" customWidth="1"/>
    <col min="7464" max="7467" width="2.33203125" style="99"/>
    <col min="7468" max="7468" width="2.44140625" style="99" customWidth="1"/>
    <col min="7469" max="7470" width="2.109375" style="99" customWidth="1"/>
    <col min="7471" max="7473" width="2.33203125" style="99"/>
    <col min="7474" max="7474" width="4.88671875" style="99" customWidth="1"/>
    <col min="7475" max="7680" width="2.33203125" style="99"/>
    <col min="7681" max="7684" width="2.109375" style="99" customWidth="1"/>
    <col min="7685" max="7689" width="2.33203125" style="99"/>
    <col min="7690" max="7690" width="3.109375" style="99" customWidth="1"/>
    <col min="7691" max="7705" width="2.33203125" style="99"/>
    <col min="7706" max="7707" width="2.77734375" style="99" customWidth="1"/>
    <col min="7708" max="7708" width="2.6640625" style="99" customWidth="1"/>
    <col min="7709" max="7710" width="2.44140625" style="99" customWidth="1"/>
    <col min="7711" max="7712" width="2.33203125" style="99"/>
    <col min="7713" max="7713" width="4.88671875" style="99" customWidth="1"/>
    <col min="7714" max="7714" width="2.44140625" style="99" customWidth="1"/>
    <col min="7715" max="7715" width="2.6640625" style="99" customWidth="1"/>
    <col min="7716" max="7716" width="3.88671875" style="99" customWidth="1"/>
    <col min="7717" max="7718" width="2.33203125" style="99"/>
    <col min="7719" max="7719" width="3.44140625" style="99" customWidth="1"/>
    <col min="7720" max="7723" width="2.33203125" style="99"/>
    <col min="7724" max="7724" width="2.44140625" style="99" customWidth="1"/>
    <col min="7725" max="7726" width="2.109375" style="99" customWidth="1"/>
    <col min="7727" max="7729" width="2.33203125" style="99"/>
    <col min="7730" max="7730" width="4.88671875" style="99" customWidth="1"/>
    <col min="7731" max="7936" width="2.33203125" style="99"/>
    <col min="7937" max="7940" width="2.109375" style="99" customWidth="1"/>
    <col min="7941" max="7945" width="2.33203125" style="99"/>
    <col min="7946" max="7946" width="3.109375" style="99" customWidth="1"/>
    <col min="7947" max="7961" width="2.33203125" style="99"/>
    <col min="7962" max="7963" width="2.77734375" style="99" customWidth="1"/>
    <col min="7964" max="7964" width="2.6640625" style="99" customWidth="1"/>
    <col min="7965" max="7966" width="2.44140625" style="99" customWidth="1"/>
    <col min="7967" max="7968" width="2.33203125" style="99"/>
    <col min="7969" max="7969" width="4.88671875" style="99" customWidth="1"/>
    <col min="7970" max="7970" width="2.44140625" style="99" customWidth="1"/>
    <col min="7971" max="7971" width="2.6640625" style="99" customWidth="1"/>
    <col min="7972" max="7972" width="3.88671875" style="99" customWidth="1"/>
    <col min="7973" max="7974" width="2.33203125" style="99"/>
    <col min="7975" max="7975" width="3.44140625" style="99" customWidth="1"/>
    <col min="7976" max="7979" width="2.33203125" style="99"/>
    <col min="7980" max="7980" width="2.44140625" style="99" customWidth="1"/>
    <col min="7981" max="7982" width="2.109375" style="99" customWidth="1"/>
    <col min="7983" max="7985" width="2.33203125" style="99"/>
    <col min="7986" max="7986" width="4.88671875" style="99" customWidth="1"/>
    <col min="7987" max="8192" width="2.33203125" style="99"/>
    <col min="8193" max="8196" width="2.109375" style="99" customWidth="1"/>
    <col min="8197" max="8201" width="2.33203125" style="99"/>
    <col min="8202" max="8202" width="3.109375" style="99" customWidth="1"/>
    <col min="8203" max="8217" width="2.33203125" style="99"/>
    <col min="8218" max="8219" width="2.77734375" style="99" customWidth="1"/>
    <col min="8220" max="8220" width="2.6640625" style="99" customWidth="1"/>
    <col min="8221" max="8222" width="2.44140625" style="99" customWidth="1"/>
    <col min="8223" max="8224" width="2.33203125" style="99"/>
    <col min="8225" max="8225" width="4.88671875" style="99" customWidth="1"/>
    <col min="8226" max="8226" width="2.44140625" style="99" customWidth="1"/>
    <col min="8227" max="8227" width="2.6640625" style="99" customWidth="1"/>
    <col min="8228" max="8228" width="3.88671875" style="99" customWidth="1"/>
    <col min="8229" max="8230" width="2.33203125" style="99"/>
    <col min="8231" max="8231" width="3.44140625" style="99" customWidth="1"/>
    <col min="8232" max="8235" width="2.33203125" style="99"/>
    <col min="8236" max="8236" width="2.44140625" style="99" customWidth="1"/>
    <col min="8237" max="8238" width="2.109375" style="99" customWidth="1"/>
    <col min="8239" max="8241" width="2.33203125" style="99"/>
    <col min="8242" max="8242" width="4.88671875" style="99" customWidth="1"/>
    <col min="8243" max="8448" width="2.33203125" style="99"/>
    <col min="8449" max="8452" width="2.109375" style="99" customWidth="1"/>
    <col min="8453" max="8457" width="2.33203125" style="99"/>
    <col min="8458" max="8458" width="3.109375" style="99" customWidth="1"/>
    <col min="8459" max="8473" width="2.33203125" style="99"/>
    <col min="8474" max="8475" width="2.77734375" style="99" customWidth="1"/>
    <col min="8476" max="8476" width="2.6640625" style="99" customWidth="1"/>
    <col min="8477" max="8478" width="2.44140625" style="99" customWidth="1"/>
    <col min="8479" max="8480" width="2.33203125" style="99"/>
    <col min="8481" max="8481" width="4.88671875" style="99" customWidth="1"/>
    <col min="8482" max="8482" width="2.44140625" style="99" customWidth="1"/>
    <col min="8483" max="8483" width="2.6640625" style="99" customWidth="1"/>
    <col min="8484" max="8484" width="3.88671875" style="99" customWidth="1"/>
    <col min="8485" max="8486" width="2.33203125" style="99"/>
    <col min="8487" max="8487" width="3.44140625" style="99" customWidth="1"/>
    <col min="8488" max="8491" width="2.33203125" style="99"/>
    <col min="8492" max="8492" width="2.44140625" style="99" customWidth="1"/>
    <col min="8493" max="8494" width="2.109375" style="99" customWidth="1"/>
    <col min="8495" max="8497" width="2.33203125" style="99"/>
    <col min="8498" max="8498" width="4.88671875" style="99" customWidth="1"/>
    <col min="8499" max="8704" width="2.33203125" style="99"/>
    <col min="8705" max="8708" width="2.109375" style="99" customWidth="1"/>
    <col min="8709" max="8713" width="2.33203125" style="99"/>
    <col min="8714" max="8714" width="3.109375" style="99" customWidth="1"/>
    <col min="8715" max="8729" width="2.33203125" style="99"/>
    <col min="8730" max="8731" width="2.77734375" style="99" customWidth="1"/>
    <col min="8732" max="8732" width="2.6640625" style="99" customWidth="1"/>
    <col min="8733" max="8734" width="2.44140625" style="99" customWidth="1"/>
    <col min="8735" max="8736" width="2.33203125" style="99"/>
    <col min="8737" max="8737" width="4.88671875" style="99" customWidth="1"/>
    <col min="8738" max="8738" width="2.44140625" style="99" customWidth="1"/>
    <col min="8739" max="8739" width="2.6640625" style="99" customWidth="1"/>
    <col min="8740" max="8740" width="3.88671875" style="99" customWidth="1"/>
    <col min="8741" max="8742" width="2.33203125" style="99"/>
    <col min="8743" max="8743" width="3.44140625" style="99" customWidth="1"/>
    <col min="8744" max="8747" width="2.33203125" style="99"/>
    <col min="8748" max="8748" width="2.44140625" style="99" customWidth="1"/>
    <col min="8749" max="8750" width="2.109375" style="99" customWidth="1"/>
    <col min="8751" max="8753" width="2.33203125" style="99"/>
    <col min="8754" max="8754" width="4.88671875" style="99" customWidth="1"/>
    <col min="8755" max="8960" width="2.33203125" style="99"/>
    <col min="8961" max="8964" width="2.109375" style="99" customWidth="1"/>
    <col min="8965" max="8969" width="2.33203125" style="99"/>
    <col min="8970" max="8970" width="3.109375" style="99" customWidth="1"/>
    <col min="8971" max="8985" width="2.33203125" style="99"/>
    <col min="8986" max="8987" width="2.77734375" style="99" customWidth="1"/>
    <col min="8988" max="8988" width="2.6640625" style="99" customWidth="1"/>
    <col min="8989" max="8990" width="2.44140625" style="99" customWidth="1"/>
    <col min="8991" max="8992" width="2.33203125" style="99"/>
    <col min="8993" max="8993" width="4.88671875" style="99" customWidth="1"/>
    <col min="8994" max="8994" width="2.44140625" style="99" customWidth="1"/>
    <col min="8995" max="8995" width="2.6640625" style="99" customWidth="1"/>
    <col min="8996" max="8996" width="3.88671875" style="99" customWidth="1"/>
    <col min="8997" max="8998" width="2.33203125" style="99"/>
    <col min="8999" max="8999" width="3.44140625" style="99" customWidth="1"/>
    <col min="9000" max="9003" width="2.33203125" style="99"/>
    <col min="9004" max="9004" width="2.44140625" style="99" customWidth="1"/>
    <col min="9005" max="9006" width="2.109375" style="99" customWidth="1"/>
    <col min="9007" max="9009" width="2.33203125" style="99"/>
    <col min="9010" max="9010" width="4.88671875" style="99" customWidth="1"/>
    <col min="9011" max="9216" width="2.33203125" style="99"/>
    <col min="9217" max="9220" width="2.109375" style="99" customWidth="1"/>
    <col min="9221" max="9225" width="2.33203125" style="99"/>
    <col min="9226" max="9226" width="3.109375" style="99" customWidth="1"/>
    <col min="9227" max="9241" width="2.33203125" style="99"/>
    <col min="9242" max="9243" width="2.77734375" style="99" customWidth="1"/>
    <col min="9244" max="9244" width="2.6640625" style="99" customWidth="1"/>
    <col min="9245" max="9246" width="2.44140625" style="99" customWidth="1"/>
    <col min="9247" max="9248" width="2.33203125" style="99"/>
    <col min="9249" max="9249" width="4.88671875" style="99" customWidth="1"/>
    <col min="9250" max="9250" width="2.44140625" style="99" customWidth="1"/>
    <col min="9251" max="9251" width="2.6640625" style="99" customWidth="1"/>
    <col min="9252" max="9252" width="3.88671875" style="99" customWidth="1"/>
    <col min="9253" max="9254" width="2.33203125" style="99"/>
    <col min="9255" max="9255" width="3.44140625" style="99" customWidth="1"/>
    <col min="9256" max="9259" width="2.33203125" style="99"/>
    <col min="9260" max="9260" width="2.44140625" style="99" customWidth="1"/>
    <col min="9261" max="9262" width="2.109375" style="99" customWidth="1"/>
    <col min="9263" max="9265" width="2.33203125" style="99"/>
    <col min="9266" max="9266" width="4.88671875" style="99" customWidth="1"/>
    <col min="9267" max="9472" width="2.33203125" style="99"/>
    <col min="9473" max="9476" width="2.109375" style="99" customWidth="1"/>
    <col min="9477" max="9481" width="2.33203125" style="99"/>
    <col min="9482" max="9482" width="3.109375" style="99" customWidth="1"/>
    <col min="9483" max="9497" width="2.33203125" style="99"/>
    <col min="9498" max="9499" width="2.77734375" style="99" customWidth="1"/>
    <col min="9500" max="9500" width="2.6640625" style="99" customWidth="1"/>
    <col min="9501" max="9502" width="2.44140625" style="99" customWidth="1"/>
    <col min="9503" max="9504" width="2.33203125" style="99"/>
    <col min="9505" max="9505" width="4.88671875" style="99" customWidth="1"/>
    <col min="9506" max="9506" width="2.44140625" style="99" customWidth="1"/>
    <col min="9507" max="9507" width="2.6640625" style="99" customWidth="1"/>
    <col min="9508" max="9508" width="3.88671875" style="99" customWidth="1"/>
    <col min="9509" max="9510" width="2.33203125" style="99"/>
    <col min="9511" max="9511" width="3.44140625" style="99" customWidth="1"/>
    <col min="9512" max="9515" width="2.33203125" style="99"/>
    <col min="9516" max="9516" width="2.44140625" style="99" customWidth="1"/>
    <col min="9517" max="9518" width="2.109375" style="99" customWidth="1"/>
    <col min="9519" max="9521" width="2.33203125" style="99"/>
    <col min="9522" max="9522" width="4.88671875" style="99" customWidth="1"/>
    <col min="9523" max="9728" width="2.33203125" style="99"/>
    <col min="9729" max="9732" width="2.109375" style="99" customWidth="1"/>
    <col min="9733" max="9737" width="2.33203125" style="99"/>
    <col min="9738" max="9738" width="3.109375" style="99" customWidth="1"/>
    <col min="9739" max="9753" width="2.33203125" style="99"/>
    <col min="9754" max="9755" width="2.77734375" style="99" customWidth="1"/>
    <col min="9756" max="9756" width="2.6640625" style="99" customWidth="1"/>
    <col min="9757" max="9758" width="2.44140625" style="99" customWidth="1"/>
    <col min="9759" max="9760" width="2.33203125" style="99"/>
    <col min="9761" max="9761" width="4.88671875" style="99" customWidth="1"/>
    <col min="9762" max="9762" width="2.44140625" style="99" customWidth="1"/>
    <col min="9763" max="9763" width="2.6640625" style="99" customWidth="1"/>
    <col min="9764" max="9764" width="3.88671875" style="99" customWidth="1"/>
    <col min="9765" max="9766" width="2.33203125" style="99"/>
    <col min="9767" max="9767" width="3.44140625" style="99" customWidth="1"/>
    <col min="9768" max="9771" width="2.33203125" style="99"/>
    <col min="9772" max="9772" width="2.44140625" style="99" customWidth="1"/>
    <col min="9773" max="9774" width="2.109375" style="99" customWidth="1"/>
    <col min="9775" max="9777" width="2.33203125" style="99"/>
    <col min="9778" max="9778" width="4.88671875" style="99" customWidth="1"/>
    <col min="9779" max="9984" width="2.33203125" style="99"/>
    <col min="9985" max="9988" width="2.109375" style="99" customWidth="1"/>
    <col min="9989" max="9993" width="2.33203125" style="99"/>
    <col min="9994" max="9994" width="3.109375" style="99" customWidth="1"/>
    <col min="9995" max="10009" width="2.33203125" style="99"/>
    <col min="10010" max="10011" width="2.77734375" style="99" customWidth="1"/>
    <col min="10012" max="10012" width="2.6640625" style="99" customWidth="1"/>
    <col min="10013" max="10014" width="2.44140625" style="99" customWidth="1"/>
    <col min="10015" max="10016" width="2.33203125" style="99"/>
    <col min="10017" max="10017" width="4.88671875" style="99" customWidth="1"/>
    <col min="10018" max="10018" width="2.44140625" style="99" customWidth="1"/>
    <col min="10019" max="10019" width="2.6640625" style="99" customWidth="1"/>
    <col min="10020" max="10020" width="3.88671875" style="99" customWidth="1"/>
    <col min="10021" max="10022" width="2.33203125" style="99"/>
    <col min="10023" max="10023" width="3.44140625" style="99" customWidth="1"/>
    <col min="10024" max="10027" width="2.33203125" style="99"/>
    <col min="10028" max="10028" width="2.44140625" style="99" customWidth="1"/>
    <col min="10029" max="10030" width="2.109375" style="99" customWidth="1"/>
    <col min="10031" max="10033" width="2.33203125" style="99"/>
    <col min="10034" max="10034" width="4.88671875" style="99" customWidth="1"/>
    <col min="10035" max="10240" width="2.33203125" style="99"/>
    <col min="10241" max="10244" width="2.109375" style="99" customWidth="1"/>
    <col min="10245" max="10249" width="2.33203125" style="99"/>
    <col min="10250" max="10250" width="3.109375" style="99" customWidth="1"/>
    <col min="10251" max="10265" width="2.33203125" style="99"/>
    <col min="10266" max="10267" width="2.77734375" style="99" customWidth="1"/>
    <col min="10268" max="10268" width="2.6640625" style="99" customWidth="1"/>
    <col min="10269" max="10270" width="2.44140625" style="99" customWidth="1"/>
    <col min="10271" max="10272" width="2.33203125" style="99"/>
    <col min="10273" max="10273" width="4.88671875" style="99" customWidth="1"/>
    <col min="10274" max="10274" width="2.44140625" style="99" customWidth="1"/>
    <col min="10275" max="10275" width="2.6640625" style="99" customWidth="1"/>
    <col min="10276" max="10276" width="3.88671875" style="99" customWidth="1"/>
    <col min="10277" max="10278" width="2.33203125" style="99"/>
    <col min="10279" max="10279" width="3.44140625" style="99" customWidth="1"/>
    <col min="10280" max="10283" width="2.33203125" style="99"/>
    <col min="10284" max="10284" width="2.44140625" style="99" customWidth="1"/>
    <col min="10285" max="10286" width="2.109375" style="99" customWidth="1"/>
    <col min="10287" max="10289" width="2.33203125" style="99"/>
    <col min="10290" max="10290" width="4.88671875" style="99" customWidth="1"/>
    <col min="10291" max="10496" width="2.33203125" style="99"/>
    <col min="10497" max="10500" width="2.109375" style="99" customWidth="1"/>
    <col min="10501" max="10505" width="2.33203125" style="99"/>
    <col min="10506" max="10506" width="3.109375" style="99" customWidth="1"/>
    <col min="10507" max="10521" width="2.33203125" style="99"/>
    <col min="10522" max="10523" width="2.77734375" style="99" customWidth="1"/>
    <col min="10524" max="10524" width="2.6640625" style="99" customWidth="1"/>
    <col min="10525" max="10526" width="2.44140625" style="99" customWidth="1"/>
    <col min="10527" max="10528" width="2.33203125" style="99"/>
    <col min="10529" max="10529" width="4.88671875" style="99" customWidth="1"/>
    <col min="10530" max="10530" width="2.44140625" style="99" customWidth="1"/>
    <col min="10531" max="10531" width="2.6640625" style="99" customWidth="1"/>
    <col min="10532" max="10532" width="3.88671875" style="99" customWidth="1"/>
    <col min="10533" max="10534" width="2.33203125" style="99"/>
    <col min="10535" max="10535" width="3.44140625" style="99" customWidth="1"/>
    <col min="10536" max="10539" width="2.33203125" style="99"/>
    <col min="10540" max="10540" width="2.44140625" style="99" customWidth="1"/>
    <col min="10541" max="10542" width="2.109375" style="99" customWidth="1"/>
    <col min="10543" max="10545" width="2.33203125" style="99"/>
    <col min="10546" max="10546" width="4.88671875" style="99" customWidth="1"/>
    <col min="10547" max="10752" width="2.33203125" style="99"/>
    <col min="10753" max="10756" width="2.109375" style="99" customWidth="1"/>
    <col min="10757" max="10761" width="2.33203125" style="99"/>
    <col min="10762" max="10762" width="3.109375" style="99" customWidth="1"/>
    <col min="10763" max="10777" width="2.33203125" style="99"/>
    <col min="10778" max="10779" width="2.77734375" style="99" customWidth="1"/>
    <col min="10780" max="10780" width="2.6640625" style="99" customWidth="1"/>
    <col min="10781" max="10782" width="2.44140625" style="99" customWidth="1"/>
    <col min="10783" max="10784" width="2.33203125" style="99"/>
    <col min="10785" max="10785" width="4.88671875" style="99" customWidth="1"/>
    <col min="10786" max="10786" width="2.44140625" style="99" customWidth="1"/>
    <col min="10787" max="10787" width="2.6640625" style="99" customWidth="1"/>
    <col min="10788" max="10788" width="3.88671875" style="99" customWidth="1"/>
    <col min="10789" max="10790" width="2.33203125" style="99"/>
    <col min="10791" max="10791" width="3.44140625" style="99" customWidth="1"/>
    <col min="10792" max="10795" width="2.33203125" style="99"/>
    <col min="10796" max="10796" width="2.44140625" style="99" customWidth="1"/>
    <col min="10797" max="10798" width="2.109375" style="99" customWidth="1"/>
    <col min="10799" max="10801" width="2.33203125" style="99"/>
    <col min="10802" max="10802" width="4.88671875" style="99" customWidth="1"/>
    <col min="10803" max="11008" width="2.33203125" style="99"/>
    <col min="11009" max="11012" width="2.109375" style="99" customWidth="1"/>
    <col min="11013" max="11017" width="2.33203125" style="99"/>
    <col min="11018" max="11018" width="3.109375" style="99" customWidth="1"/>
    <col min="11019" max="11033" width="2.33203125" style="99"/>
    <col min="11034" max="11035" width="2.77734375" style="99" customWidth="1"/>
    <col min="11036" max="11036" width="2.6640625" style="99" customWidth="1"/>
    <col min="11037" max="11038" width="2.44140625" style="99" customWidth="1"/>
    <col min="11039" max="11040" width="2.33203125" style="99"/>
    <col min="11041" max="11041" width="4.88671875" style="99" customWidth="1"/>
    <col min="11042" max="11042" width="2.44140625" style="99" customWidth="1"/>
    <col min="11043" max="11043" width="2.6640625" style="99" customWidth="1"/>
    <col min="11044" max="11044" width="3.88671875" style="99" customWidth="1"/>
    <col min="11045" max="11046" width="2.33203125" style="99"/>
    <col min="11047" max="11047" width="3.44140625" style="99" customWidth="1"/>
    <col min="11048" max="11051" width="2.33203125" style="99"/>
    <col min="11052" max="11052" width="2.44140625" style="99" customWidth="1"/>
    <col min="11053" max="11054" width="2.109375" style="99" customWidth="1"/>
    <col min="11055" max="11057" width="2.33203125" style="99"/>
    <col min="11058" max="11058" width="4.88671875" style="99" customWidth="1"/>
    <col min="11059" max="11264" width="2.33203125" style="99"/>
    <col min="11265" max="11268" width="2.109375" style="99" customWidth="1"/>
    <col min="11269" max="11273" width="2.33203125" style="99"/>
    <col min="11274" max="11274" width="3.109375" style="99" customWidth="1"/>
    <col min="11275" max="11289" width="2.33203125" style="99"/>
    <col min="11290" max="11291" width="2.77734375" style="99" customWidth="1"/>
    <col min="11292" max="11292" width="2.6640625" style="99" customWidth="1"/>
    <col min="11293" max="11294" width="2.44140625" style="99" customWidth="1"/>
    <col min="11295" max="11296" width="2.33203125" style="99"/>
    <col min="11297" max="11297" width="4.88671875" style="99" customWidth="1"/>
    <col min="11298" max="11298" width="2.44140625" style="99" customWidth="1"/>
    <col min="11299" max="11299" width="2.6640625" style="99" customWidth="1"/>
    <col min="11300" max="11300" width="3.88671875" style="99" customWidth="1"/>
    <col min="11301" max="11302" width="2.33203125" style="99"/>
    <col min="11303" max="11303" width="3.44140625" style="99" customWidth="1"/>
    <col min="11304" max="11307" width="2.33203125" style="99"/>
    <col min="11308" max="11308" width="2.44140625" style="99" customWidth="1"/>
    <col min="11309" max="11310" width="2.109375" style="99" customWidth="1"/>
    <col min="11311" max="11313" width="2.33203125" style="99"/>
    <col min="11314" max="11314" width="4.88671875" style="99" customWidth="1"/>
    <col min="11315" max="11520" width="2.33203125" style="99"/>
    <col min="11521" max="11524" width="2.109375" style="99" customWidth="1"/>
    <col min="11525" max="11529" width="2.33203125" style="99"/>
    <col min="11530" max="11530" width="3.109375" style="99" customWidth="1"/>
    <col min="11531" max="11545" width="2.33203125" style="99"/>
    <col min="11546" max="11547" width="2.77734375" style="99" customWidth="1"/>
    <col min="11548" max="11548" width="2.6640625" style="99" customWidth="1"/>
    <col min="11549" max="11550" width="2.44140625" style="99" customWidth="1"/>
    <col min="11551" max="11552" width="2.33203125" style="99"/>
    <col min="11553" max="11553" width="4.88671875" style="99" customWidth="1"/>
    <col min="11554" max="11554" width="2.44140625" style="99" customWidth="1"/>
    <col min="11555" max="11555" width="2.6640625" style="99" customWidth="1"/>
    <col min="11556" max="11556" width="3.88671875" style="99" customWidth="1"/>
    <col min="11557" max="11558" width="2.33203125" style="99"/>
    <col min="11559" max="11559" width="3.44140625" style="99" customWidth="1"/>
    <col min="11560" max="11563" width="2.33203125" style="99"/>
    <col min="11564" max="11564" width="2.44140625" style="99" customWidth="1"/>
    <col min="11565" max="11566" width="2.109375" style="99" customWidth="1"/>
    <col min="11567" max="11569" width="2.33203125" style="99"/>
    <col min="11570" max="11570" width="4.88671875" style="99" customWidth="1"/>
    <col min="11571" max="11776" width="2.33203125" style="99"/>
    <col min="11777" max="11780" width="2.109375" style="99" customWidth="1"/>
    <col min="11781" max="11785" width="2.33203125" style="99"/>
    <col min="11786" max="11786" width="3.109375" style="99" customWidth="1"/>
    <col min="11787" max="11801" width="2.33203125" style="99"/>
    <col min="11802" max="11803" width="2.77734375" style="99" customWidth="1"/>
    <col min="11804" max="11804" width="2.6640625" style="99" customWidth="1"/>
    <col min="11805" max="11806" width="2.44140625" style="99" customWidth="1"/>
    <col min="11807" max="11808" width="2.33203125" style="99"/>
    <col min="11809" max="11809" width="4.88671875" style="99" customWidth="1"/>
    <col min="11810" max="11810" width="2.44140625" style="99" customWidth="1"/>
    <col min="11811" max="11811" width="2.6640625" style="99" customWidth="1"/>
    <col min="11812" max="11812" width="3.88671875" style="99" customWidth="1"/>
    <col min="11813" max="11814" width="2.33203125" style="99"/>
    <col min="11815" max="11815" width="3.44140625" style="99" customWidth="1"/>
    <col min="11816" max="11819" width="2.33203125" style="99"/>
    <col min="11820" max="11820" width="2.44140625" style="99" customWidth="1"/>
    <col min="11821" max="11822" width="2.109375" style="99" customWidth="1"/>
    <col min="11823" max="11825" width="2.33203125" style="99"/>
    <col min="11826" max="11826" width="4.88671875" style="99" customWidth="1"/>
    <col min="11827" max="12032" width="2.33203125" style="99"/>
    <col min="12033" max="12036" width="2.109375" style="99" customWidth="1"/>
    <col min="12037" max="12041" width="2.33203125" style="99"/>
    <col min="12042" max="12042" width="3.109375" style="99" customWidth="1"/>
    <col min="12043" max="12057" width="2.33203125" style="99"/>
    <col min="12058" max="12059" width="2.77734375" style="99" customWidth="1"/>
    <col min="12060" max="12060" width="2.6640625" style="99" customWidth="1"/>
    <col min="12061" max="12062" width="2.44140625" style="99" customWidth="1"/>
    <col min="12063" max="12064" width="2.33203125" style="99"/>
    <col min="12065" max="12065" width="4.88671875" style="99" customWidth="1"/>
    <col min="12066" max="12066" width="2.44140625" style="99" customWidth="1"/>
    <col min="12067" max="12067" width="2.6640625" style="99" customWidth="1"/>
    <col min="12068" max="12068" width="3.88671875" style="99" customWidth="1"/>
    <col min="12069" max="12070" width="2.33203125" style="99"/>
    <col min="12071" max="12071" width="3.44140625" style="99" customWidth="1"/>
    <col min="12072" max="12075" width="2.33203125" style="99"/>
    <col min="12076" max="12076" width="2.44140625" style="99" customWidth="1"/>
    <col min="12077" max="12078" width="2.109375" style="99" customWidth="1"/>
    <col min="12079" max="12081" width="2.33203125" style="99"/>
    <col min="12082" max="12082" width="4.88671875" style="99" customWidth="1"/>
    <col min="12083" max="12288" width="2.33203125" style="99"/>
    <col min="12289" max="12292" width="2.109375" style="99" customWidth="1"/>
    <col min="12293" max="12297" width="2.33203125" style="99"/>
    <col min="12298" max="12298" width="3.109375" style="99" customWidth="1"/>
    <col min="12299" max="12313" width="2.33203125" style="99"/>
    <col min="12314" max="12315" width="2.77734375" style="99" customWidth="1"/>
    <col min="12316" max="12316" width="2.6640625" style="99" customWidth="1"/>
    <col min="12317" max="12318" width="2.44140625" style="99" customWidth="1"/>
    <col min="12319" max="12320" width="2.33203125" style="99"/>
    <col min="12321" max="12321" width="4.88671875" style="99" customWidth="1"/>
    <col min="12322" max="12322" width="2.44140625" style="99" customWidth="1"/>
    <col min="12323" max="12323" width="2.6640625" style="99" customWidth="1"/>
    <col min="12324" max="12324" width="3.88671875" style="99" customWidth="1"/>
    <col min="12325" max="12326" width="2.33203125" style="99"/>
    <col min="12327" max="12327" width="3.44140625" style="99" customWidth="1"/>
    <col min="12328" max="12331" width="2.33203125" style="99"/>
    <col min="12332" max="12332" width="2.44140625" style="99" customWidth="1"/>
    <col min="12333" max="12334" width="2.109375" style="99" customWidth="1"/>
    <col min="12335" max="12337" width="2.33203125" style="99"/>
    <col min="12338" max="12338" width="4.88671875" style="99" customWidth="1"/>
    <col min="12339" max="12544" width="2.33203125" style="99"/>
    <col min="12545" max="12548" width="2.109375" style="99" customWidth="1"/>
    <col min="12549" max="12553" width="2.33203125" style="99"/>
    <col min="12554" max="12554" width="3.109375" style="99" customWidth="1"/>
    <col min="12555" max="12569" width="2.33203125" style="99"/>
    <col min="12570" max="12571" width="2.77734375" style="99" customWidth="1"/>
    <col min="12572" max="12572" width="2.6640625" style="99" customWidth="1"/>
    <col min="12573" max="12574" width="2.44140625" style="99" customWidth="1"/>
    <col min="12575" max="12576" width="2.33203125" style="99"/>
    <col min="12577" max="12577" width="4.88671875" style="99" customWidth="1"/>
    <col min="12578" max="12578" width="2.44140625" style="99" customWidth="1"/>
    <col min="12579" max="12579" width="2.6640625" style="99" customWidth="1"/>
    <col min="12580" max="12580" width="3.88671875" style="99" customWidth="1"/>
    <col min="12581" max="12582" width="2.33203125" style="99"/>
    <col min="12583" max="12583" width="3.44140625" style="99" customWidth="1"/>
    <col min="12584" max="12587" width="2.33203125" style="99"/>
    <col min="12588" max="12588" width="2.44140625" style="99" customWidth="1"/>
    <col min="12589" max="12590" width="2.109375" style="99" customWidth="1"/>
    <col min="12591" max="12593" width="2.33203125" style="99"/>
    <col min="12594" max="12594" width="4.88671875" style="99" customWidth="1"/>
    <col min="12595" max="12800" width="2.33203125" style="99"/>
    <col min="12801" max="12804" width="2.109375" style="99" customWidth="1"/>
    <col min="12805" max="12809" width="2.33203125" style="99"/>
    <col min="12810" max="12810" width="3.109375" style="99" customWidth="1"/>
    <col min="12811" max="12825" width="2.33203125" style="99"/>
    <col min="12826" max="12827" width="2.77734375" style="99" customWidth="1"/>
    <col min="12828" max="12828" width="2.6640625" style="99" customWidth="1"/>
    <col min="12829" max="12830" width="2.44140625" style="99" customWidth="1"/>
    <col min="12831" max="12832" width="2.33203125" style="99"/>
    <col min="12833" max="12833" width="4.88671875" style="99" customWidth="1"/>
    <col min="12834" max="12834" width="2.44140625" style="99" customWidth="1"/>
    <col min="12835" max="12835" width="2.6640625" style="99" customWidth="1"/>
    <col min="12836" max="12836" width="3.88671875" style="99" customWidth="1"/>
    <col min="12837" max="12838" width="2.33203125" style="99"/>
    <col min="12839" max="12839" width="3.44140625" style="99" customWidth="1"/>
    <col min="12840" max="12843" width="2.33203125" style="99"/>
    <col min="12844" max="12844" width="2.44140625" style="99" customWidth="1"/>
    <col min="12845" max="12846" width="2.109375" style="99" customWidth="1"/>
    <col min="12847" max="12849" width="2.33203125" style="99"/>
    <col min="12850" max="12850" width="4.88671875" style="99" customWidth="1"/>
    <col min="12851" max="13056" width="2.33203125" style="99"/>
    <col min="13057" max="13060" width="2.109375" style="99" customWidth="1"/>
    <col min="13061" max="13065" width="2.33203125" style="99"/>
    <col min="13066" max="13066" width="3.109375" style="99" customWidth="1"/>
    <col min="13067" max="13081" width="2.33203125" style="99"/>
    <col min="13082" max="13083" width="2.77734375" style="99" customWidth="1"/>
    <col min="13084" max="13084" width="2.6640625" style="99" customWidth="1"/>
    <col min="13085" max="13086" width="2.44140625" style="99" customWidth="1"/>
    <col min="13087" max="13088" width="2.33203125" style="99"/>
    <col min="13089" max="13089" width="4.88671875" style="99" customWidth="1"/>
    <col min="13090" max="13090" width="2.44140625" style="99" customWidth="1"/>
    <col min="13091" max="13091" width="2.6640625" style="99" customWidth="1"/>
    <col min="13092" max="13092" width="3.88671875" style="99" customWidth="1"/>
    <col min="13093" max="13094" width="2.33203125" style="99"/>
    <col min="13095" max="13095" width="3.44140625" style="99" customWidth="1"/>
    <col min="13096" max="13099" width="2.33203125" style="99"/>
    <col min="13100" max="13100" width="2.44140625" style="99" customWidth="1"/>
    <col min="13101" max="13102" width="2.109375" style="99" customWidth="1"/>
    <col min="13103" max="13105" width="2.33203125" style="99"/>
    <col min="13106" max="13106" width="4.88671875" style="99" customWidth="1"/>
    <col min="13107" max="13312" width="2.33203125" style="99"/>
    <col min="13313" max="13316" width="2.109375" style="99" customWidth="1"/>
    <col min="13317" max="13321" width="2.33203125" style="99"/>
    <col min="13322" max="13322" width="3.109375" style="99" customWidth="1"/>
    <col min="13323" max="13337" width="2.33203125" style="99"/>
    <col min="13338" max="13339" width="2.77734375" style="99" customWidth="1"/>
    <col min="13340" max="13340" width="2.6640625" style="99" customWidth="1"/>
    <col min="13341" max="13342" width="2.44140625" style="99" customWidth="1"/>
    <col min="13343" max="13344" width="2.33203125" style="99"/>
    <col min="13345" max="13345" width="4.88671875" style="99" customWidth="1"/>
    <col min="13346" max="13346" width="2.44140625" style="99" customWidth="1"/>
    <col min="13347" max="13347" width="2.6640625" style="99" customWidth="1"/>
    <col min="13348" max="13348" width="3.88671875" style="99" customWidth="1"/>
    <col min="13349" max="13350" width="2.33203125" style="99"/>
    <col min="13351" max="13351" width="3.44140625" style="99" customWidth="1"/>
    <col min="13352" max="13355" width="2.33203125" style="99"/>
    <col min="13356" max="13356" width="2.44140625" style="99" customWidth="1"/>
    <col min="13357" max="13358" width="2.109375" style="99" customWidth="1"/>
    <col min="13359" max="13361" width="2.33203125" style="99"/>
    <col min="13362" max="13362" width="4.88671875" style="99" customWidth="1"/>
    <col min="13363" max="13568" width="2.33203125" style="99"/>
    <col min="13569" max="13572" width="2.109375" style="99" customWidth="1"/>
    <col min="13573" max="13577" width="2.33203125" style="99"/>
    <col min="13578" max="13578" width="3.109375" style="99" customWidth="1"/>
    <col min="13579" max="13593" width="2.33203125" style="99"/>
    <col min="13594" max="13595" width="2.77734375" style="99" customWidth="1"/>
    <col min="13596" max="13596" width="2.6640625" style="99" customWidth="1"/>
    <col min="13597" max="13598" width="2.44140625" style="99" customWidth="1"/>
    <col min="13599" max="13600" width="2.33203125" style="99"/>
    <col min="13601" max="13601" width="4.88671875" style="99" customWidth="1"/>
    <col min="13602" max="13602" width="2.44140625" style="99" customWidth="1"/>
    <col min="13603" max="13603" width="2.6640625" style="99" customWidth="1"/>
    <col min="13604" max="13604" width="3.88671875" style="99" customWidth="1"/>
    <col min="13605" max="13606" width="2.33203125" style="99"/>
    <col min="13607" max="13607" width="3.44140625" style="99" customWidth="1"/>
    <col min="13608" max="13611" width="2.33203125" style="99"/>
    <col min="13612" max="13612" width="2.44140625" style="99" customWidth="1"/>
    <col min="13613" max="13614" width="2.109375" style="99" customWidth="1"/>
    <col min="13615" max="13617" width="2.33203125" style="99"/>
    <col min="13618" max="13618" width="4.88671875" style="99" customWidth="1"/>
    <col min="13619" max="13824" width="2.33203125" style="99"/>
    <col min="13825" max="13828" width="2.109375" style="99" customWidth="1"/>
    <col min="13829" max="13833" width="2.33203125" style="99"/>
    <col min="13834" max="13834" width="3.109375" style="99" customWidth="1"/>
    <col min="13835" max="13849" width="2.33203125" style="99"/>
    <col min="13850" max="13851" width="2.77734375" style="99" customWidth="1"/>
    <col min="13852" max="13852" width="2.6640625" style="99" customWidth="1"/>
    <col min="13853" max="13854" width="2.44140625" style="99" customWidth="1"/>
    <col min="13855" max="13856" width="2.33203125" style="99"/>
    <col min="13857" max="13857" width="4.88671875" style="99" customWidth="1"/>
    <col min="13858" max="13858" width="2.44140625" style="99" customWidth="1"/>
    <col min="13859" max="13859" width="2.6640625" style="99" customWidth="1"/>
    <col min="13860" max="13860" width="3.88671875" style="99" customWidth="1"/>
    <col min="13861" max="13862" width="2.33203125" style="99"/>
    <col min="13863" max="13863" width="3.44140625" style="99" customWidth="1"/>
    <col min="13864" max="13867" width="2.33203125" style="99"/>
    <col min="13868" max="13868" width="2.44140625" style="99" customWidth="1"/>
    <col min="13869" max="13870" width="2.109375" style="99" customWidth="1"/>
    <col min="13871" max="13873" width="2.33203125" style="99"/>
    <col min="13874" max="13874" width="4.88671875" style="99" customWidth="1"/>
    <col min="13875" max="14080" width="2.33203125" style="99"/>
    <col min="14081" max="14084" width="2.109375" style="99" customWidth="1"/>
    <col min="14085" max="14089" width="2.33203125" style="99"/>
    <col min="14090" max="14090" width="3.109375" style="99" customWidth="1"/>
    <col min="14091" max="14105" width="2.33203125" style="99"/>
    <col min="14106" max="14107" width="2.77734375" style="99" customWidth="1"/>
    <col min="14108" max="14108" width="2.6640625" style="99" customWidth="1"/>
    <col min="14109" max="14110" width="2.44140625" style="99" customWidth="1"/>
    <col min="14111" max="14112" width="2.33203125" style="99"/>
    <col min="14113" max="14113" width="4.88671875" style="99" customWidth="1"/>
    <col min="14114" max="14114" width="2.44140625" style="99" customWidth="1"/>
    <col min="14115" max="14115" width="2.6640625" style="99" customWidth="1"/>
    <col min="14116" max="14116" width="3.88671875" style="99" customWidth="1"/>
    <col min="14117" max="14118" width="2.33203125" style="99"/>
    <col min="14119" max="14119" width="3.44140625" style="99" customWidth="1"/>
    <col min="14120" max="14123" width="2.33203125" style="99"/>
    <col min="14124" max="14124" width="2.44140625" style="99" customWidth="1"/>
    <col min="14125" max="14126" width="2.109375" style="99" customWidth="1"/>
    <col min="14127" max="14129" width="2.33203125" style="99"/>
    <col min="14130" max="14130" width="4.88671875" style="99" customWidth="1"/>
    <col min="14131" max="14336" width="2.33203125" style="99"/>
    <col min="14337" max="14340" width="2.109375" style="99" customWidth="1"/>
    <col min="14341" max="14345" width="2.33203125" style="99"/>
    <col min="14346" max="14346" width="3.109375" style="99" customWidth="1"/>
    <col min="14347" max="14361" width="2.33203125" style="99"/>
    <col min="14362" max="14363" width="2.77734375" style="99" customWidth="1"/>
    <col min="14364" max="14364" width="2.6640625" style="99" customWidth="1"/>
    <col min="14365" max="14366" width="2.44140625" style="99" customWidth="1"/>
    <col min="14367" max="14368" width="2.33203125" style="99"/>
    <col min="14369" max="14369" width="4.88671875" style="99" customWidth="1"/>
    <col min="14370" max="14370" width="2.44140625" style="99" customWidth="1"/>
    <col min="14371" max="14371" width="2.6640625" style="99" customWidth="1"/>
    <col min="14372" max="14372" width="3.88671875" style="99" customWidth="1"/>
    <col min="14373" max="14374" width="2.33203125" style="99"/>
    <col min="14375" max="14375" width="3.44140625" style="99" customWidth="1"/>
    <col min="14376" max="14379" width="2.33203125" style="99"/>
    <col min="14380" max="14380" width="2.44140625" style="99" customWidth="1"/>
    <col min="14381" max="14382" width="2.109375" style="99" customWidth="1"/>
    <col min="14383" max="14385" width="2.33203125" style="99"/>
    <col min="14386" max="14386" width="4.88671875" style="99" customWidth="1"/>
    <col min="14387" max="14592" width="2.33203125" style="99"/>
    <col min="14593" max="14596" width="2.109375" style="99" customWidth="1"/>
    <col min="14597" max="14601" width="2.33203125" style="99"/>
    <col min="14602" max="14602" width="3.109375" style="99" customWidth="1"/>
    <col min="14603" max="14617" width="2.33203125" style="99"/>
    <col min="14618" max="14619" width="2.77734375" style="99" customWidth="1"/>
    <col min="14620" max="14620" width="2.6640625" style="99" customWidth="1"/>
    <col min="14621" max="14622" width="2.44140625" style="99" customWidth="1"/>
    <col min="14623" max="14624" width="2.33203125" style="99"/>
    <col min="14625" max="14625" width="4.88671875" style="99" customWidth="1"/>
    <col min="14626" max="14626" width="2.44140625" style="99" customWidth="1"/>
    <col min="14627" max="14627" width="2.6640625" style="99" customWidth="1"/>
    <col min="14628" max="14628" width="3.88671875" style="99" customWidth="1"/>
    <col min="14629" max="14630" width="2.33203125" style="99"/>
    <col min="14631" max="14631" width="3.44140625" style="99" customWidth="1"/>
    <col min="14632" max="14635" width="2.33203125" style="99"/>
    <col min="14636" max="14636" width="2.44140625" style="99" customWidth="1"/>
    <col min="14637" max="14638" width="2.109375" style="99" customWidth="1"/>
    <col min="14639" max="14641" width="2.33203125" style="99"/>
    <col min="14642" max="14642" width="4.88671875" style="99" customWidth="1"/>
    <col min="14643" max="14848" width="2.33203125" style="99"/>
    <col min="14849" max="14852" width="2.109375" style="99" customWidth="1"/>
    <col min="14853" max="14857" width="2.33203125" style="99"/>
    <col min="14858" max="14858" width="3.109375" style="99" customWidth="1"/>
    <col min="14859" max="14873" width="2.33203125" style="99"/>
    <col min="14874" max="14875" width="2.77734375" style="99" customWidth="1"/>
    <col min="14876" max="14876" width="2.6640625" style="99" customWidth="1"/>
    <col min="14877" max="14878" width="2.44140625" style="99" customWidth="1"/>
    <col min="14879" max="14880" width="2.33203125" style="99"/>
    <col min="14881" max="14881" width="4.88671875" style="99" customWidth="1"/>
    <col min="14882" max="14882" width="2.44140625" style="99" customWidth="1"/>
    <col min="14883" max="14883" width="2.6640625" style="99" customWidth="1"/>
    <col min="14884" max="14884" width="3.88671875" style="99" customWidth="1"/>
    <col min="14885" max="14886" width="2.33203125" style="99"/>
    <col min="14887" max="14887" width="3.44140625" style="99" customWidth="1"/>
    <col min="14888" max="14891" width="2.33203125" style="99"/>
    <col min="14892" max="14892" width="2.44140625" style="99" customWidth="1"/>
    <col min="14893" max="14894" width="2.109375" style="99" customWidth="1"/>
    <col min="14895" max="14897" width="2.33203125" style="99"/>
    <col min="14898" max="14898" width="4.88671875" style="99" customWidth="1"/>
    <col min="14899" max="15104" width="2.33203125" style="99"/>
    <col min="15105" max="15108" width="2.109375" style="99" customWidth="1"/>
    <col min="15109" max="15113" width="2.33203125" style="99"/>
    <col min="15114" max="15114" width="3.109375" style="99" customWidth="1"/>
    <col min="15115" max="15129" width="2.33203125" style="99"/>
    <col min="15130" max="15131" width="2.77734375" style="99" customWidth="1"/>
    <col min="15132" max="15132" width="2.6640625" style="99" customWidth="1"/>
    <col min="15133" max="15134" width="2.44140625" style="99" customWidth="1"/>
    <col min="15135" max="15136" width="2.33203125" style="99"/>
    <col min="15137" max="15137" width="4.88671875" style="99" customWidth="1"/>
    <col min="15138" max="15138" width="2.44140625" style="99" customWidth="1"/>
    <col min="15139" max="15139" width="2.6640625" style="99" customWidth="1"/>
    <col min="15140" max="15140" width="3.88671875" style="99" customWidth="1"/>
    <col min="15141" max="15142" width="2.33203125" style="99"/>
    <col min="15143" max="15143" width="3.44140625" style="99" customWidth="1"/>
    <col min="15144" max="15147" width="2.33203125" style="99"/>
    <col min="15148" max="15148" width="2.44140625" style="99" customWidth="1"/>
    <col min="15149" max="15150" width="2.109375" style="99" customWidth="1"/>
    <col min="15151" max="15153" width="2.33203125" style="99"/>
    <col min="15154" max="15154" width="4.88671875" style="99" customWidth="1"/>
    <col min="15155" max="15360" width="2.33203125" style="99"/>
    <col min="15361" max="15364" width="2.109375" style="99" customWidth="1"/>
    <col min="15365" max="15369" width="2.33203125" style="99"/>
    <col min="15370" max="15370" width="3.109375" style="99" customWidth="1"/>
    <col min="15371" max="15385" width="2.33203125" style="99"/>
    <col min="15386" max="15387" width="2.77734375" style="99" customWidth="1"/>
    <col min="15388" max="15388" width="2.6640625" style="99" customWidth="1"/>
    <col min="15389" max="15390" width="2.44140625" style="99" customWidth="1"/>
    <col min="15391" max="15392" width="2.33203125" style="99"/>
    <col min="15393" max="15393" width="4.88671875" style="99" customWidth="1"/>
    <col min="15394" max="15394" width="2.44140625" style="99" customWidth="1"/>
    <col min="15395" max="15395" width="2.6640625" style="99" customWidth="1"/>
    <col min="15396" max="15396" width="3.88671875" style="99" customWidth="1"/>
    <col min="15397" max="15398" width="2.33203125" style="99"/>
    <col min="15399" max="15399" width="3.44140625" style="99" customWidth="1"/>
    <col min="15400" max="15403" width="2.33203125" style="99"/>
    <col min="15404" max="15404" width="2.44140625" style="99" customWidth="1"/>
    <col min="15405" max="15406" width="2.109375" style="99" customWidth="1"/>
    <col min="15407" max="15409" width="2.33203125" style="99"/>
    <col min="15410" max="15410" width="4.88671875" style="99" customWidth="1"/>
    <col min="15411" max="15616" width="2.33203125" style="99"/>
    <col min="15617" max="15620" width="2.109375" style="99" customWidth="1"/>
    <col min="15621" max="15625" width="2.33203125" style="99"/>
    <col min="15626" max="15626" width="3.109375" style="99" customWidth="1"/>
    <col min="15627" max="15641" width="2.33203125" style="99"/>
    <col min="15642" max="15643" width="2.77734375" style="99" customWidth="1"/>
    <col min="15644" max="15644" width="2.6640625" style="99" customWidth="1"/>
    <col min="15645" max="15646" width="2.44140625" style="99" customWidth="1"/>
    <col min="15647" max="15648" width="2.33203125" style="99"/>
    <col min="15649" max="15649" width="4.88671875" style="99" customWidth="1"/>
    <col min="15650" max="15650" width="2.44140625" style="99" customWidth="1"/>
    <col min="15651" max="15651" width="2.6640625" style="99" customWidth="1"/>
    <col min="15652" max="15652" width="3.88671875" style="99" customWidth="1"/>
    <col min="15653" max="15654" width="2.33203125" style="99"/>
    <col min="15655" max="15655" width="3.44140625" style="99" customWidth="1"/>
    <col min="15656" max="15659" width="2.33203125" style="99"/>
    <col min="15660" max="15660" width="2.44140625" style="99" customWidth="1"/>
    <col min="15661" max="15662" width="2.109375" style="99" customWidth="1"/>
    <col min="15663" max="15665" width="2.33203125" style="99"/>
    <col min="15666" max="15666" width="4.88671875" style="99" customWidth="1"/>
    <col min="15667" max="15872" width="2.33203125" style="99"/>
    <col min="15873" max="15876" width="2.109375" style="99" customWidth="1"/>
    <col min="15877" max="15881" width="2.33203125" style="99"/>
    <col min="15882" max="15882" width="3.109375" style="99" customWidth="1"/>
    <col min="15883" max="15897" width="2.33203125" style="99"/>
    <col min="15898" max="15899" width="2.77734375" style="99" customWidth="1"/>
    <col min="15900" max="15900" width="2.6640625" style="99" customWidth="1"/>
    <col min="15901" max="15902" width="2.44140625" style="99" customWidth="1"/>
    <col min="15903" max="15904" width="2.33203125" style="99"/>
    <col min="15905" max="15905" width="4.88671875" style="99" customWidth="1"/>
    <col min="15906" max="15906" width="2.44140625" style="99" customWidth="1"/>
    <col min="15907" max="15907" width="2.6640625" style="99" customWidth="1"/>
    <col min="15908" max="15908" width="3.88671875" style="99" customWidth="1"/>
    <col min="15909" max="15910" width="2.33203125" style="99"/>
    <col min="15911" max="15911" width="3.44140625" style="99" customWidth="1"/>
    <col min="15912" max="15915" width="2.33203125" style="99"/>
    <col min="15916" max="15916" width="2.44140625" style="99" customWidth="1"/>
    <col min="15917" max="15918" width="2.109375" style="99" customWidth="1"/>
    <col min="15919" max="15921" width="2.33203125" style="99"/>
    <col min="15922" max="15922" width="4.88671875" style="99" customWidth="1"/>
    <col min="15923" max="16128" width="2.33203125" style="99"/>
    <col min="16129" max="16132" width="2.109375" style="99" customWidth="1"/>
    <col min="16133" max="16137" width="2.33203125" style="99"/>
    <col min="16138" max="16138" width="3.109375" style="99" customWidth="1"/>
    <col min="16139" max="16153" width="2.33203125" style="99"/>
    <col min="16154" max="16155" width="2.77734375" style="99" customWidth="1"/>
    <col min="16156" max="16156" width="2.6640625" style="99" customWidth="1"/>
    <col min="16157" max="16158" width="2.44140625" style="99" customWidth="1"/>
    <col min="16159" max="16160" width="2.33203125" style="99"/>
    <col min="16161" max="16161" width="4.88671875" style="99" customWidth="1"/>
    <col min="16162" max="16162" width="2.44140625" style="99" customWidth="1"/>
    <col min="16163" max="16163" width="2.6640625" style="99" customWidth="1"/>
    <col min="16164" max="16164" width="3.88671875" style="99" customWidth="1"/>
    <col min="16165" max="16166" width="2.33203125" style="99"/>
    <col min="16167" max="16167" width="3.44140625" style="99" customWidth="1"/>
    <col min="16168" max="16171" width="2.33203125" style="99"/>
    <col min="16172" max="16172" width="2.44140625" style="99" customWidth="1"/>
    <col min="16173" max="16174" width="2.109375" style="99" customWidth="1"/>
    <col min="16175" max="16177" width="2.33203125" style="99"/>
    <col min="16178" max="16178" width="4.88671875" style="99" customWidth="1"/>
    <col min="16179" max="16384" width="2.33203125" style="99"/>
  </cols>
  <sheetData>
    <row r="1" spans="1:53" s="79" customFormat="1" ht="21" customHeight="1" thickBot="1">
      <c r="AD1" s="312" t="s">
        <v>53</v>
      </c>
      <c r="AE1" s="313"/>
      <c r="AF1" s="313"/>
      <c r="AG1" s="314"/>
      <c r="AH1" s="315" t="str">
        <f>IF($Y$5="新　規",②新規契約算出表!$N$2,③継続契約算出表!N2)</f>
        <v>○○</v>
      </c>
      <c r="AI1" s="315"/>
      <c r="AJ1" s="315"/>
      <c r="AK1" s="315"/>
      <c r="AL1" s="315"/>
      <c r="AM1" s="315"/>
      <c r="AN1" s="315"/>
      <c r="AO1" s="315"/>
      <c r="AP1" s="315"/>
      <c r="AQ1" s="315"/>
      <c r="AR1" s="315"/>
      <c r="AS1" s="315"/>
      <c r="AT1" s="315"/>
      <c r="AU1" s="315"/>
      <c r="AV1" s="315"/>
      <c r="AW1" s="316"/>
    </row>
    <row r="2" spans="1:53" s="79" customFormat="1" ht="21" customHeight="1">
      <c r="AD2" s="317" t="s">
        <v>18</v>
      </c>
      <c r="AE2" s="318"/>
      <c r="AF2" s="318"/>
      <c r="AG2" s="319"/>
      <c r="AH2" s="323" t="s">
        <v>19</v>
      </c>
      <c r="AI2" s="323"/>
      <c r="AJ2" s="323"/>
      <c r="AK2" s="323"/>
      <c r="AL2" s="323"/>
      <c r="AM2" s="323"/>
      <c r="AN2" s="323"/>
      <c r="AO2" s="323"/>
      <c r="AP2" s="323"/>
      <c r="AQ2" s="323"/>
      <c r="AR2" s="323"/>
      <c r="AS2" s="323"/>
      <c r="AT2" s="323"/>
      <c r="AU2" s="323"/>
      <c r="AV2" s="323"/>
      <c r="AW2" s="324"/>
      <c r="BA2" s="80"/>
    </row>
    <row r="3" spans="1:53" s="79" customFormat="1" ht="21" customHeight="1" thickBot="1">
      <c r="AD3" s="320"/>
      <c r="AE3" s="321"/>
      <c r="AF3" s="321"/>
      <c r="AG3" s="322"/>
      <c r="AH3" s="325" t="s">
        <v>67</v>
      </c>
      <c r="AI3" s="325"/>
      <c r="AJ3" s="325"/>
      <c r="AK3" s="325"/>
      <c r="AL3" s="325"/>
      <c r="AM3" s="325"/>
      <c r="AN3" s="325"/>
      <c r="AO3" s="325"/>
      <c r="AP3" s="325"/>
      <c r="AQ3" s="325"/>
      <c r="AR3" s="325"/>
      <c r="AS3" s="325"/>
      <c r="AT3" s="325"/>
      <c r="AU3" s="325"/>
      <c r="AV3" s="325"/>
      <c r="AW3" s="326"/>
    </row>
    <row r="4" spans="1:53" s="79" customFormat="1" ht="21" customHeight="1">
      <c r="AJ4" s="81" t="s">
        <v>20</v>
      </c>
      <c r="AK4" s="81"/>
      <c r="AL4" s="327"/>
      <c r="AM4" s="327"/>
      <c r="AN4" s="327"/>
      <c r="AO4" s="101" t="s">
        <v>21</v>
      </c>
      <c r="AP4" s="327"/>
      <c r="AQ4" s="328"/>
      <c r="AR4" s="81" t="s">
        <v>22</v>
      </c>
      <c r="AS4" s="327"/>
      <c r="AT4" s="328"/>
      <c r="AU4" s="81" t="s">
        <v>23</v>
      </c>
    </row>
    <row r="5" spans="1:53" s="79" customFormat="1" ht="21" customHeight="1">
      <c r="B5" s="82"/>
      <c r="C5" s="82"/>
      <c r="D5" s="82"/>
      <c r="E5" s="82"/>
      <c r="F5" s="82"/>
      <c r="G5" s="82"/>
      <c r="H5" s="82"/>
      <c r="I5" s="82"/>
      <c r="J5" s="329" t="s">
        <v>91</v>
      </c>
      <c r="K5" s="329"/>
      <c r="L5" s="329"/>
      <c r="M5" s="329"/>
      <c r="N5" s="329"/>
      <c r="O5" s="329"/>
      <c r="P5" s="329"/>
      <c r="Q5" s="329"/>
      <c r="R5" s="329"/>
      <c r="S5" s="329"/>
      <c r="T5" s="329"/>
      <c r="U5" s="329"/>
      <c r="V5" s="329"/>
      <c r="W5" s="82"/>
      <c r="X5" s="100" t="s">
        <v>24</v>
      </c>
      <c r="Y5" s="307" t="s">
        <v>164</v>
      </c>
      <c r="Z5" s="308"/>
      <c r="AA5" s="308"/>
      <c r="AB5" s="308"/>
      <c r="AC5" s="308"/>
      <c r="AD5" s="82" t="s">
        <v>25</v>
      </c>
      <c r="AE5" s="179"/>
      <c r="AF5" s="179"/>
      <c r="AG5" s="179"/>
      <c r="AH5" s="180"/>
      <c r="AI5" s="181"/>
      <c r="AK5" s="82"/>
      <c r="AL5" s="82"/>
      <c r="AM5" s="129"/>
      <c r="AN5" s="82"/>
      <c r="AO5" s="82"/>
      <c r="AP5" s="82"/>
      <c r="AQ5" s="82"/>
      <c r="AR5" s="82"/>
      <c r="AS5" s="82"/>
      <c r="AT5" s="82"/>
      <c r="AU5" s="82"/>
      <c r="AV5" s="82"/>
      <c r="AW5" s="82"/>
      <c r="AX5" s="82"/>
    </row>
    <row r="6" spans="1:53" s="79" customFormat="1" ht="12" customHeight="1"/>
    <row r="7" spans="1:53" s="79" customFormat="1" ht="12" customHeight="1"/>
    <row r="8" spans="1:53" s="79" customFormat="1" ht="21" customHeight="1">
      <c r="A8" s="79" t="s">
        <v>143</v>
      </c>
      <c r="BA8" s="80"/>
    </row>
    <row r="9" spans="1:53" s="79" customFormat="1" ht="12.75" customHeight="1">
      <c r="BA9" s="80"/>
    </row>
    <row r="10" spans="1:53" s="79" customFormat="1" ht="21" customHeight="1">
      <c r="AD10" s="79" t="s">
        <v>26</v>
      </c>
    </row>
    <row r="11" spans="1:53" s="79" customFormat="1" ht="21" customHeight="1">
      <c r="AE11" s="79" t="s">
        <v>27</v>
      </c>
      <c r="AI11" s="309" t="str">
        <f>IF($Y$5="新　規",②新規契約算出表!N4,③継続契約算出表!N4)</f>
        <v>○○株式会社</v>
      </c>
      <c r="AJ11" s="309"/>
      <c r="AK11" s="309"/>
      <c r="AL11" s="309"/>
      <c r="AM11" s="309"/>
      <c r="AN11" s="309"/>
      <c r="AO11" s="309"/>
      <c r="AP11" s="309"/>
      <c r="AQ11" s="309"/>
      <c r="AR11" s="309"/>
      <c r="AS11" s="309"/>
      <c r="AT11" s="309"/>
      <c r="AU11" s="309"/>
      <c r="AV11" s="309"/>
      <c r="AW11" s="309"/>
      <c r="AX11" s="309"/>
      <c r="BA11" s="80"/>
    </row>
    <row r="12" spans="1:53" s="79" customFormat="1" ht="21" customHeight="1">
      <c r="AE12" s="79" t="s">
        <v>28</v>
      </c>
      <c r="AI12" s="309"/>
      <c r="AJ12" s="309"/>
      <c r="AK12" s="309"/>
      <c r="AL12" s="309"/>
      <c r="AM12" s="309"/>
      <c r="AN12" s="309"/>
      <c r="AO12" s="309"/>
      <c r="AP12" s="309"/>
      <c r="AQ12" s="309"/>
      <c r="AR12" s="309"/>
      <c r="AS12" s="309"/>
      <c r="AT12" s="309"/>
      <c r="AU12" s="309"/>
      <c r="AV12" s="89"/>
      <c r="AW12" s="89"/>
      <c r="AX12" s="89"/>
    </row>
    <row r="13" spans="1:53" s="79" customFormat="1" ht="21" customHeight="1">
      <c r="AD13" s="79" t="s">
        <v>29</v>
      </c>
      <c r="AI13" s="89"/>
      <c r="AJ13" s="89"/>
      <c r="AK13" s="89"/>
      <c r="AL13" s="89"/>
      <c r="AM13" s="89"/>
      <c r="AN13" s="89"/>
      <c r="AO13" s="89"/>
      <c r="AP13" s="89"/>
      <c r="AQ13" s="89"/>
      <c r="AR13" s="89"/>
      <c r="AS13" s="89"/>
      <c r="AT13" s="89"/>
      <c r="AU13" s="89"/>
      <c r="AV13" s="89"/>
      <c r="AW13" s="89"/>
      <c r="AX13" s="89"/>
    </row>
    <row r="14" spans="1:53" s="79" customFormat="1" ht="21" customHeight="1">
      <c r="AE14" s="79" t="s">
        <v>30</v>
      </c>
      <c r="AI14" s="309"/>
      <c r="AJ14" s="309"/>
      <c r="AK14" s="309"/>
      <c r="AL14" s="309"/>
      <c r="AM14" s="309"/>
      <c r="AN14" s="309"/>
      <c r="AO14" s="309"/>
      <c r="AP14" s="309"/>
      <c r="AQ14" s="309"/>
      <c r="AR14" s="309"/>
      <c r="AS14" s="309"/>
      <c r="AT14" s="309"/>
      <c r="AU14" s="309"/>
      <c r="AV14" s="89"/>
      <c r="AW14" s="89"/>
      <c r="AX14" s="89"/>
    </row>
    <row r="15" spans="1:53" s="89" customFormat="1" ht="28.2" customHeight="1">
      <c r="J15" s="109"/>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row>
    <row r="16" spans="1:53" s="79" customFormat="1" ht="48.75" customHeight="1">
      <c r="A16" s="127" t="s">
        <v>54</v>
      </c>
      <c r="B16" s="117"/>
      <c r="C16" s="117"/>
      <c r="D16" s="117"/>
      <c r="E16" s="117"/>
      <c r="F16" s="117"/>
      <c r="G16" s="117"/>
      <c r="H16" s="89"/>
      <c r="I16" s="232" t="str">
        <f>IF($Y$5="新　規",②新規契約算出表!N3,③継続契約算出表!N3)</f>
        <v>○○治験</v>
      </c>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c r="AW16" s="232"/>
      <c r="AX16" s="232"/>
    </row>
    <row r="17" spans="1:52" s="89" customFormat="1" ht="27" customHeight="1">
      <c r="A17" s="89" t="str">
        <f>IF($Y$5="新　規",②新規契約算出表!$E$4,③継続契約算出表!$E$4)</f>
        <v>　契約期間 ：    契約締結日～　西暦20XX年3月31日</v>
      </c>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row>
    <row r="18" spans="1:52" s="89" customFormat="1" ht="27" customHeight="1">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row>
    <row r="19" spans="1:52" s="89" customFormat="1" ht="27" customHeight="1">
      <c r="A19" s="127" t="s">
        <v>149</v>
      </c>
      <c r="B19" s="117"/>
      <c r="C19" s="117"/>
      <c r="D19" s="117"/>
      <c r="E19" s="117"/>
      <c r="F19" s="117"/>
      <c r="G19" s="117"/>
      <c r="H19" s="136"/>
      <c r="J19" s="90"/>
      <c r="K19" s="90"/>
      <c r="L19" s="90"/>
      <c r="M19" s="90"/>
      <c r="N19" s="90"/>
      <c r="O19" s="90"/>
      <c r="P19" s="90"/>
      <c r="Q19" s="90"/>
      <c r="R19" s="90"/>
      <c r="S19" s="90"/>
      <c r="T19" s="90"/>
      <c r="U19" s="90"/>
      <c r="V19" s="90"/>
      <c r="W19" s="90"/>
      <c r="X19" s="90"/>
      <c r="Y19" s="90"/>
      <c r="Z19" s="127" t="s">
        <v>59</v>
      </c>
      <c r="AA19" s="137"/>
      <c r="AB19" s="137"/>
      <c r="AC19" s="137"/>
      <c r="AD19" s="137"/>
      <c r="AE19" s="137"/>
      <c r="AF19" s="137"/>
      <c r="AG19" s="137"/>
      <c r="AH19" s="137"/>
      <c r="AI19" s="90"/>
      <c r="AJ19" s="90"/>
      <c r="AK19" s="90"/>
      <c r="AL19" s="90"/>
      <c r="AM19" s="90"/>
      <c r="AN19" s="90"/>
      <c r="AO19" s="90"/>
      <c r="AP19" s="90"/>
      <c r="AQ19" s="90"/>
      <c r="AR19" s="90"/>
      <c r="AS19" s="90"/>
      <c r="AT19" s="90"/>
      <c r="AU19" s="90"/>
      <c r="AV19" s="90"/>
      <c r="AW19" s="90"/>
    </row>
    <row r="20" spans="1:52" s="89" customFormat="1" ht="42" customHeight="1" thickBot="1">
      <c r="B20" s="233" t="str">
        <f>IF($Y$5="新　規","初年度契約予定金額",IF($Y$5="継　続","継続契約予定金額"," "))</f>
        <v>初年度契約予定金額</v>
      </c>
      <c r="C20" s="233"/>
      <c r="D20" s="233"/>
      <c r="E20" s="233"/>
      <c r="F20" s="233"/>
      <c r="G20" s="233"/>
      <c r="H20" s="233"/>
      <c r="I20" s="233"/>
      <c r="J20" s="233"/>
      <c r="K20" s="111" t="s">
        <v>51</v>
      </c>
      <c r="L20" s="231">
        <f>IF($Y$5="新　規",$W$36+P62+P77,IF($Y$5="継　続",$W$45+$P$62+P77,0))</f>
        <v>0</v>
      </c>
      <c r="M20" s="231"/>
      <c r="N20" s="231"/>
      <c r="O20" s="231"/>
      <c r="P20" s="231"/>
      <c r="Q20" s="231"/>
      <c r="R20" s="231"/>
      <c r="S20" s="231"/>
      <c r="T20" s="112" t="s">
        <v>52</v>
      </c>
      <c r="U20" s="112"/>
      <c r="V20" s="90"/>
      <c r="W20" s="90"/>
      <c r="X20" s="90"/>
      <c r="Y20" s="90"/>
      <c r="Z20" s="230" t="str">
        <f>IF($Y$5="新　規","初回契約金額",IF($Y$5="継　続","継続契約金額"," "))</f>
        <v>初回契約金額</v>
      </c>
      <c r="AA20" s="230"/>
      <c r="AB20" s="230"/>
      <c r="AC20" s="230"/>
      <c r="AD20" s="230"/>
      <c r="AE20" s="230"/>
      <c r="AF20" s="230"/>
      <c r="AG20" s="230"/>
      <c r="AH20" s="230"/>
      <c r="AI20" s="111" t="s">
        <v>51</v>
      </c>
      <c r="AJ20" s="231">
        <f>IF($Y$5="新　規",$W$36,IF($Y$5="継　続",$W$45,0))</f>
        <v>0</v>
      </c>
      <c r="AK20" s="231"/>
      <c r="AL20" s="231"/>
      <c r="AM20" s="231"/>
      <c r="AN20" s="231"/>
      <c r="AO20" s="231"/>
      <c r="AP20" s="231"/>
      <c r="AQ20" s="231"/>
      <c r="AR20" s="112" t="s">
        <v>10</v>
      </c>
      <c r="AS20" s="112"/>
      <c r="AT20" s="90"/>
      <c r="AU20" s="90"/>
      <c r="AV20" s="90"/>
      <c r="AW20" s="90"/>
    </row>
    <row r="21" spans="1:52" s="89" customFormat="1" ht="27" customHeight="1" thickTop="1">
      <c r="A21" s="121"/>
      <c r="B21" s="205" t="s">
        <v>152</v>
      </c>
      <c r="C21" s="113"/>
      <c r="D21" s="113"/>
      <c r="E21" s="113"/>
      <c r="F21" s="113"/>
      <c r="G21" s="113"/>
      <c r="H21" s="113"/>
      <c r="I21" s="113"/>
      <c r="J21" s="113"/>
      <c r="K21" s="114"/>
      <c r="L21" s="115"/>
      <c r="M21" s="115"/>
      <c r="N21" s="115"/>
      <c r="O21" s="115"/>
      <c r="P21" s="115"/>
      <c r="Q21" s="115"/>
      <c r="R21" s="115"/>
      <c r="S21" s="115"/>
      <c r="T21" s="116"/>
      <c r="U21" s="116"/>
      <c r="V21" s="122"/>
      <c r="W21" s="122"/>
      <c r="X21" s="122"/>
      <c r="Y21" s="122"/>
      <c r="Z21" s="122"/>
      <c r="AA21" s="122"/>
      <c r="AB21" s="90"/>
      <c r="AC21" s="90"/>
      <c r="AD21" s="90"/>
      <c r="AE21" s="90"/>
      <c r="AF21" s="90"/>
      <c r="AG21" s="90"/>
      <c r="AH21" s="90"/>
      <c r="AI21" s="90"/>
      <c r="AJ21" s="90"/>
      <c r="AK21" s="90"/>
      <c r="AL21" s="90"/>
      <c r="AM21" s="90"/>
      <c r="AN21" s="90"/>
      <c r="AO21" s="90"/>
      <c r="AP21" s="90"/>
      <c r="AQ21" s="90"/>
      <c r="AR21" s="90"/>
      <c r="AS21" s="90"/>
      <c r="AT21" s="90"/>
      <c r="AU21" s="90"/>
      <c r="AV21" s="90"/>
      <c r="AW21" s="90"/>
    </row>
    <row r="22" spans="1:52" s="79" customFormat="1" ht="19.2" customHeight="1">
      <c r="A22" s="128" t="s">
        <v>60</v>
      </c>
      <c r="B22" s="104"/>
      <c r="C22" s="104"/>
      <c r="D22" s="104"/>
      <c r="E22" s="104"/>
      <c r="F22" s="104"/>
      <c r="G22" s="104"/>
      <c r="H22" s="104"/>
      <c r="I22" s="104"/>
      <c r="J22" s="104"/>
      <c r="K22" s="104"/>
      <c r="L22" s="104"/>
      <c r="M22" s="104"/>
      <c r="N22" s="104"/>
      <c r="O22" s="104"/>
      <c r="P22" s="104"/>
      <c r="Q22" s="104"/>
    </row>
    <row r="23" spans="1:52" s="79" customFormat="1" ht="19.2" customHeight="1">
      <c r="A23" s="102" t="s">
        <v>116</v>
      </c>
      <c r="L23" s="102"/>
      <c r="M23" s="102" t="s">
        <v>61</v>
      </c>
      <c r="N23" s="102"/>
      <c r="O23" s="102"/>
    </row>
    <row r="24" spans="1:52" s="79" customFormat="1" ht="19.2" customHeight="1">
      <c r="A24" s="254" t="s">
        <v>31</v>
      </c>
      <c r="B24" s="254"/>
      <c r="C24" s="254"/>
      <c r="D24" s="254"/>
      <c r="E24" s="254" t="s">
        <v>32</v>
      </c>
      <c r="F24" s="254"/>
      <c r="G24" s="254"/>
      <c r="H24" s="254"/>
      <c r="I24" s="254"/>
      <c r="J24" s="254"/>
      <c r="K24" s="254"/>
      <c r="L24" s="254"/>
      <c r="M24" s="254"/>
      <c r="N24" s="254"/>
      <c r="O24" s="254"/>
      <c r="P24" s="254"/>
      <c r="Q24" s="254"/>
      <c r="R24" s="254"/>
      <c r="S24" s="254"/>
      <c r="T24" s="254"/>
      <c r="U24" s="254"/>
      <c r="V24" s="254"/>
      <c r="W24" s="255" t="s">
        <v>33</v>
      </c>
      <c r="X24" s="256"/>
      <c r="Y24" s="256"/>
      <c r="Z24" s="256"/>
      <c r="AA24" s="256"/>
      <c r="AB24" s="255" t="s">
        <v>34</v>
      </c>
      <c r="AC24" s="256"/>
      <c r="AD24" s="256"/>
      <c r="AE24" s="256"/>
      <c r="AF24" s="256"/>
      <c r="AG24" s="256"/>
      <c r="AH24" s="256"/>
      <c r="AI24" s="256"/>
      <c r="AJ24" s="256"/>
      <c r="AK24" s="256"/>
      <c r="AL24" s="256"/>
      <c r="AM24" s="256"/>
      <c r="AN24" s="256"/>
      <c r="AO24" s="256"/>
      <c r="AP24" s="256"/>
      <c r="AQ24" s="256"/>
      <c r="AR24" s="256"/>
      <c r="AS24" s="256"/>
      <c r="AT24" s="256"/>
      <c r="AU24" s="256"/>
      <c r="AV24" s="256"/>
      <c r="AW24" s="256"/>
      <c r="AX24" s="257"/>
    </row>
    <row r="25" spans="1:52" s="79" customFormat="1" ht="19.2" customHeight="1">
      <c r="A25" s="258" t="s">
        <v>35</v>
      </c>
      <c r="B25" s="259"/>
      <c r="C25" s="259"/>
      <c r="D25" s="260"/>
      <c r="E25" s="267" t="s">
        <v>62</v>
      </c>
      <c r="F25" s="268"/>
      <c r="G25" s="268"/>
      <c r="H25" s="268"/>
      <c r="I25" s="268"/>
      <c r="J25" s="268"/>
      <c r="K25" s="268"/>
      <c r="L25" s="268"/>
      <c r="M25" s="268"/>
      <c r="N25" s="268"/>
      <c r="O25" s="268"/>
      <c r="P25" s="268"/>
      <c r="Q25" s="268"/>
      <c r="R25" s="268"/>
      <c r="S25" s="268"/>
      <c r="T25" s="268"/>
      <c r="U25" s="268"/>
      <c r="V25" s="269"/>
      <c r="W25" s="270">
        <f t="shared" ref="W25:W30" si="0">AB25</f>
        <v>0</v>
      </c>
      <c r="X25" s="271"/>
      <c r="Y25" s="271"/>
      <c r="Z25" s="271"/>
      <c r="AA25" s="271"/>
      <c r="AB25" s="272">
        <f>②新規契約算出表!$K$10</f>
        <v>0</v>
      </c>
      <c r="AC25" s="273"/>
      <c r="AD25" s="273"/>
      <c r="AE25" s="273"/>
      <c r="AF25" s="83" t="s">
        <v>46</v>
      </c>
      <c r="AG25" s="83"/>
      <c r="AH25" s="274"/>
      <c r="AI25" s="274"/>
      <c r="AJ25" s="280"/>
      <c r="AK25" s="280"/>
      <c r="AL25" s="280"/>
      <c r="AM25" s="280"/>
      <c r="AN25" s="280"/>
      <c r="AO25" s="280"/>
      <c r="AP25" s="280"/>
      <c r="AQ25" s="280"/>
      <c r="AR25" s="280"/>
      <c r="AS25" s="280"/>
      <c r="AT25" s="280"/>
      <c r="AU25" s="280"/>
      <c r="AV25" s="280"/>
      <c r="AW25" s="280"/>
      <c r="AX25" s="281"/>
    </row>
    <row r="26" spans="1:52" s="79" customFormat="1" ht="19.2" customHeight="1">
      <c r="A26" s="261"/>
      <c r="B26" s="262"/>
      <c r="C26" s="262"/>
      <c r="D26" s="263"/>
      <c r="E26" s="287" t="s">
        <v>110</v>
      </c>
      <c r="F26" s="288"/>
      <c r="G26" s="288"/>
      <c r="H26" s="288"/>
      <c r="I26" s="288"/>
      <c r="J26" s="288"/>
      <c r="K26" s="288"/>
      <c r="L26" s="288"/>
      <c r="M26" s="288"/>
      <c r="N26" s="288"/>
      <c r="O26" s="288"/>
      <c r="P26" s="288"/>
      <c r="Q26" s="288"/>
      <c r="R26" s="288"/>
      <c r="S26" s="288"/>
      <c r="T26" s="288"/>
      <c r="U26" s="288"/>
      <c r="V26" s="289"/>
      <c r="W26" s="275">
        <f t="shared" si="0"/>
        <v>0</v>
      </c>
      <c r="X26" s="276"/>
      <c r="Y26" s="276"/>
      <c r="Z26" s="276"/>
      <c r="AA26" s="277"/>
      <c r="AB26" s="310">
        <f>SUM(②新規契約算出表!K11:K11)</f>
        <v>0</v>
      </c>
      <c r="AC26" s="311" t="e">
        <f>ROUNDDOWN((②新規契約算出表!$K$11+②新規契約算出表!#REF!+②新規契約算出表!#REF!+②新規契約算出表!#REF!)/1.2/1.3,-3)</f>
        <v>#REF!</v>
      </c>
      <c r="AD26" s="311" t="e">
        <f>ROUNDDOWN((②新規契約算出表!$K$11+②新規契約算出表!#REF!+②新規契約算出表!#REF!+②新規契約算出表!#REF!)/1.2/1.3,-3)</f>
        <v>#REF!</v>
      </c>
      <c r="AE26" s="311" t="e">
        <f>ROUNDDOWN((②新規契約算出表!$K$11+②新規契約算出表!#REF!+②新規契約算出表!#REF!+②新規契約算出表!#REF!)/1.2/1.3,-3)</f>
        <v>#REF!</v>
      </c>
      <c r="AF26" s="91" t="s">
        <v>46</v>
      </c>
      <c r="AG26" s="91"/>
      <c r="AH26" s="274"/>
      <c r="AI26" s="274"/>
      <c r="AJ26" s="280"/>
      <c r="AK26" s="280"/>
      <c r="AL26" s="280"/>
      <c r="AM26" s="280"/>
      <c r="AN26" s="280"/>
      <c r="AO26" s="280"/>
      <c r="AP26" s="280"/>
      <c r="AQ26" s="280"/>
      <c r="AR26" s="280"/>
      <c r="AS26" s="280"/>
      <c r="AT26" s="280"/>
      <c r="AU26" s="280"/>
      <c r="AV26" s="280"/>
      <c r="AW26" s="280"/>
      <c r="AX26" s="281"/>
    </row>
    <row r="27" spans="1:52" s="79" customFormat="1" ht="19.2" customHeight="1">
      <c r="A27" s="261"/>
      <c r="B27" s="262"/>
      <c r="C27" s="262"/>
      <c r="D27" s="263"/>
      <c r="E27" s="282" t="s">
        <v>111</v>
      </c>
      <c r="F27" s="282"/>
      <c r="G27" s="282"/>
      <c r="H27" s="282"/>
      <c r="I27" s="282"/>
      <c r="J27" s="282"/>
      <c r="K27" s="282"/>
      <c r="L27" s="282"/>
      <c r="M27" s="282"/>
      <c r="N27" s="282"/>
      <c r="O27" s="282"/>
      <c r="P27" s="282"/>
      <c r="Q27" s="282"/>
      <c r="R27" s="282"/>
      <c r="S27" s="282"/>
      <c r="T27" s="282"/>
      <c r="U27" s="282"/>
      <c r="V27" s="282"/>
      <c r="W27" s="283">
        <f t="shared" si="0"/>
        <v>0</v>
      </c>
      <c r="X27" s="284"/>
      <c r="Y27" s="284"/>
      <c r="Z27" s="284"/>
      <c r="AA27" s="284"/>
      <c r="AB27" s="278">
        <f>SUM(②新規契約算出表!K12,②新規契約算出表!K13)</f>
        <v>0</v>
      </c>
      <c r="AC27" s="279"/>
      <c r="AD27" s="279"/>
      <c r="AE27" s="279"/>
      <c r="AF27" s="83" t="s">
        <v>46</v>
      </c>
      <c r="AG27" s="83"/>
      <c r="AH27" s="147"/>
      <c r="AI27" s="135"/>
      <c r="AJ27" s="83"/>
      <c r="AK27" s="83"/>
      <c r="AL27" s="83"/>
      <c r="AM27" s="91"/>
      <c r="AN27" s="83"/>
      <c r="AO27" s="83"/>
      <c r="AP27" s="83"/>
      <c r="AQ27" s="83"/>
      <c r="AR27" s="83"/>
      <c r="AS27" s="83"/>
      <c r="AT27" s="83"/>
      <c r="AU27" s="83"/>
      <c r="AV27" s="83"/>
      <c r="AW27" s="83"/>
      <c r="AX27" s="84"/>
      <c r="AZ27" s="130"/>
    </row>
    <row r="28" spans="1:52" s="79" customFormat="1" ht="19.2" customHeight="1">
      <c r="A28" s="261"/>
      <c r="B28" s="262"/>
      <c r="C28" s="262"/>
      <c r="D28" s="263"/>
      <c r="E28" s="282" t="s">
        <v>112</v>
      </c>
      <c r="F28" s="282"/>
      <c r="G28" s="282"/>
      <c r="H28" s="282"/>
      <c r="I28" s="282"/>
      <c r="J28" s="282"/>
      <c r="K28" s="282"/>
      <c r="L28" s="282"/>
      <c r="M28" s="282"/>
      <c r="N28" s="282"/>
      <c r="O28" s="282"/>
      <c r="P28" s="282"/>
      <c r="Q28" s="282"/>
      <c r="R28" s="282"/>
      <c r="S28" s="282"/>
      <c r="T28" s="282"/>
      <c r="U28" s="282"/>
      <c r="V28" s="282"/>
      <c r="W28" s="275">
        <f t="shared" si="0"/>
        <v>0</v>
      </c>
      <c r="X28" s="276"/>
      <c r="Y28" s="276"/>
      <c r="Z28" s="276"/>
      <c r="AA28" s="277"/>
      <c r="AB28" s="278">
        <f>SUM(②新規契約算出表!K16:K18)</f>
        <v>0</v>
      </c>
      <c r="AC28" s="279"/>
      <c r="AD28" s="279"/>
      <c r="AE28" s="279"/>
      <c r="AF28" s="91" t="s">
        <v>46</v>
      </c>
      <c r="AG28" s="91"/>
      <c r="AH28" s="274"/>
      <c r="AI28" s="274"/>
      <c r="AJ28" s="280"/>
      <c r="AK28" s="280"/>
      <c r="AL28" s="280"/>
      <c r="AM28" s="280"/>
      <c r="AN28" s="280"/>
      <c r="AO28" s="280"/>
      <c r="AP28" s="280"/>
      <c r="AQ28" s="280"/>
      <c r="AR28" s="280"/>
      <c r="AS28" s="280"/>
      <c r="AT28" s="280"/>
      <c r="AU28" s="280"/>
      <c r="AV28" s="280"/>
      <c r="AW28" s="280"/>
      <c r="AX28" s="281"/>
    </row>
    <row r="29" spans="1:52" s="79" customFormat="1" ht="19.2" customHeight="1">
      <c r="A29" s="261"/>
      <c r="B29" s="262"/>
      <c r="C29" s="262"/>
      <c r="D29" s="263"/>
      <c r="E29" s="282" t="s">
        <v>113</v>
      </c>
      <c r="F29" s="282"/>
      <c r="G29" s="282"/>
      <c r="H29" s="282"/>
      <c r="I29" s="282"/>
      <c r="J29" s="282"/>
      <c r="K29" s="282"/>
      <c r="L29" s="282"/>
      <c r="M29" s="282"/>
      <c r="N29" s="282"/>
      <c r="O29" s="282"/>
      <c r="P29" s="282"/>
      <c r="Q29" s="282"/>
      <c r="R29" s="282"/>
      <c r="S29" s="282"/>
      <c r="T29" s="282"/>
      <c r="U29" s="282"/>
      <c r="V29" s="282"/>
      <c r="W29" s="283">
        <f t="shared" si="0"/>
        <v>0</v>
      </c>
      <c r="X29" s="284"/>
      <c r="Y29" s="284"/>
      <c r="Z29" s="284"/>
      <c r="AA29" s="284"/>
      <c r="AB29" s="278">
        <f>SUM(②新規契約算出表!K20:K21)</f>
        <v>0</v>
      </c>
      <c r="AC29" s="279"/>
      <c r="AD29" s="279"/>
      <c r="AE29" s="279"/>
      <c r="AF29" s="83" t="s">
        <v>46</v>
      </c>
      <c r="AG29" s="83"/>
      <c r="AH29" s="164"/>
      <c r="AI29" s="135"/>
      <c r="AJ29" s="83"/>
      <c r="AK29" s="83"/>
      <c r="AL29" s="83"/>
      <c r="AM29" s="91"/>
      <c r="AN29" s="83"/>
      <c r="AO29" s="83"/>
      <c r="AP29" s="83"/>
      <c r="AQ29" s="83"/>
      <c r="AR29" s="83"/>
      <c r="AS29" s="83"/>
      <c r="AT29" s="83"/>
      <c r="AU29" s="83"/>
      <c r="AV29" s="83"/>
      <c r="AW29" s="83"/>
      <c r="AX29" s="84"/>
      <c r="AZ29" s="130"/>
    </row>
    <row r="30" spans="1:52" s="79" customFormat="1" ht="19.2" customHeight="1">
      <c r="A30" s="261"/>
      <c r="B30" s="262"/>
      <c r="C30" s="262"/>
      <c r="D30" s="263"/>
      <c r="E30" s="282" t="s">
        <v>114</v>
      </c>
      <c r="F30" s="282"/>
      <c r="G30" s="282"/>
      <c r="H30" s="282"/>
      <c r="I30" s="282"/>
      <c r="J30" s="282"/>
      <c r="K30" s="282"/>
      <c r="L30" s="282"/>
      <c r="M30" s="282"/>
      <c r="N30" s="282"/>
      <c r="O30" s="282"/>
      <c r="P30" s="282"/>
      <c r="Q30" s="282"/>
      <c r="R30" s="282"/>
      <c r="S30" s="282"/>
      <c r="T30" s="282"/>
      <c r="U30" s="282"/>
      <c r="V30" s="282"/>
      <c r="W30" s="283">
        <f t="shared" si="0"/>
        <v>0</v>
      </c>
      <c r="X30" s="284"/>
      <c r="Y30" s="284"/>
      <c r="Z30" s="284"/>
      <c r="AA30" s="284"/>
      <c r="AB30" s="278">
        <f>SUM(②新規契約算出表!K22:K23)</f>
        <v>0</v>
      </c>
      <c r="AC30" s="279"/>
      <c r="AD30" s="279"/>
      <c r="AE30" s="279"/>
      <c r="AF30" s="83" t="s">
        <v>46</v>
      </c>
      <c r="AG30" s="83"/>
      <c r="AH30" s="164"/>
      <c r="AI30" s="135"/>
      <c r="AJ30" s="83"/>
      <c r="AK30" s="83"/>
      <c r="AL30" s="83"/>
      <c r="AM30" s="91"/>
      <c r="AN30" s="83"/>
      <c r="AO30" s="83"/>
      <c r="AP30" s="83"/>
      <c r="AQ30" s="83"/>
      <c r="AR30" s="83"/>
      <c r="AS30" s="83"/>
      <c r="AT30" s="83"/>
      <c r="AU30" s="83"/>
      <c r="AV30" s="83"/>
      <c r="AW30" s="83"/>
      <c r="AX30" s="84"/>
      <c r="AZ30" s="130"/>
    </row>
    <row r="31" spans="1:52" s="79" customFormat="1" ht="19.2" customHeight="1">
      <c r="A31" s="261"/>
      <c r="B31" s="262"/>
      <c r="C31" s="262"/>
      <c r="D31" s="263"/>
      <c r="E31" s="236" t="s">
        <v>37</v>
      </c>
      <c r="F31" s="236"/>
      <c r="G31" s="236"/>
      <c r="H31" s="236"/>
      <c r="I31" s="236"/>
      <c r="J31" s="236"/>
      <c r="K31" s="236"/>
      <c r="L31" s="236"/>
      <c r="M31" s="236"/>
      <c r="N31" s="236"/>
      <c r="O31" s="236"/>
      <c r="P31" s="236"/>
      <c r="Q31" s="236"/>
      <c r="R31" s="236"/>
      <c r="S31" s="236"/>
      <c r="T31" s="236"/>
      <c r="U31" s="236"/>
      <c r="V31" s="236"/>
      <c r="W31" s="286">
        <f>SUM(W25:AA30)</f>
        <v>0</v>
      </c>
      <c r="X31" s="238"/>
      <c r="Y31" s="238"/>
      <c r="Z31" s="238"/>
      <c r="AA31" s="238"/>
      <c r="AB31" s="239" t="s">
        <v>63</v>
      </c>
      <c r="AC31" s="240"/>
      <c r="AD31" s="240"/>
      <c r="AE31" s="240"/>
      <c r="AF31" s="240"/>
      <c r="AG31" s="240"/>
      <c r="AH31" s="240"/>
      <c r="AI31" s="240"/>
      <c r="AJ31" s="240"/>
      <c r="AK31" s="240"/>
      <c r="AL31" s="240"/>
      <c r="AM31" s="240"/>
      <c r="AN31" s="240"/>
      <c r="AO31" s="240"/>
      <c r="AP31" s="240"/>
      <c r="AQ31" s="240"/>
      <c r="AR31" s="240"/>
      <c r="AS31" s="240"/>
      <c r="AT31" s="240"/>
      <c r="AU31" s="240"/>
      <c r="AV31" s="240"/>
      <c r="AW31" s="240"/>
      <c r="AX31" s="241"/>
      <c r="AZ31" s="130"/>
    </row>
    <row r="32" spans="1:52" s="79" customFormat="1" ht="19.2" customHeight="1">
      <c r="A32" s="261"/>
      <c r="B32" s="262"/>
      <c r="C32" s="262"/>
      <c r="D32" s="263"/>
      <c r="E32" s="285" t="s">
        <v>115</v>
      </c>
      <c r="F32" s="285"/>
      <c r="G32" s="285"/>
      <c r="H32" s="285"/>
      <c r="I32" s="285"/>
      <c r="J32" s="285"/>
      <c r="K32" s="285"/>
      <c r="L32" s="285"/>
      <c r="M32" s="285"/>
      <c r="N32" s="285"/>
      <c r="O32" s="285"/>
      <c r="P32" s="285"/>
      <c r="Q32" s="285"/>
      <c r="R32" s="285"/>
      <c r="S32" s="285"/>
      <c r="T32" s="285"/>
      <c r="U32" s="285"/>
      <c r="V32" s="285"/>
      <c r="W32" s="286">
        <f>ROUND(W31*0.2,-1)</f>
        <v>0</v>
      </c>
      <c r="X32" s="238"/>
      <c r="Y32" s="238"/>
      <c r="Z32" s="238"/>
      <c r="AA32" s="238"/>
      <c r="AB32" s="239" t="s">
        <v>136</v>
      </c>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1"/>
    </row>
    <row r="33" spans="1:50" s="79" customFormat="1" ht="19.2" customHeight="1">
      <c r="A33" s="264"/>
      <c r="B33" s="265"/>
      <c r="C33" s="265"/>
      <c r="D33" s="266"/>
      <c r="E33" s="236" t="s">
        <v>38</v>
      </c>
      <c r="F33" s="236"/>
      <c r="G33" s="236"/>
      <c r="H33" s="236"/>
      <c r="I33" s="236"/>
      <c r="J33" s="236"/>
      <c r="K33" s="236"/>
      <c r="L33" s="236"/>
      <c r="M33" s="236"/>
      <c r="N33" s="236"/>
      <c r="O33" s="236"/>
      <c r="P33" s="236"/>
      <c r="Q33" s="236"/>
      <c r="R33" s="236"/>
      <c r="S33" s="236"/>
      <c r="T33" s="236"/>
      <c r="U33" s="236"/>
      <c r="V33" s="236"/>
      <c r="W33" s="237">
        <f>SUM(W31:AA32)</f>
        <v>0</v>
      </c>
      <c r="X33" s="238"/>
      <c r="Y33" s="238"/>
      <c r="Z33" s="238"/>
      <c r="AA33" s="238"/>
      <c r="AB33" s="239" t="s">
        <v>137</v>
      </c>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1"/>
    </row>
    <row r="34" spans="1:50" s="79" customFormat="1" ht="19.2" customHeight="1" thickBot="1">
      <c r="A34" s="211" t="s">
        <v>39</v>
      </c>
      <c r="B34" s="212"/>
      <c r="C34" s="212"/>
      <c r="D34" s="212"/>
      <c r="E34" s="212"/>
      <c r="F34" s="212"/>
      <c r="G34" s="212"/>
      <c r="H34" s="212"/>
      <c r="I34" s="212"/>
      <c r="J34" s="212"/>
      <c r="K34" s="212"/>
      <c r="L34" s="212"/>
      <c r="M34" s="212"/>
      <c r="N34" s="212"/>
      <c r="O34" s="212"/>
      <c r="P34" s="212"/>
      <c r="Q34" s="212"/>
      <c r="R34" s="212"/>
      <c r="S34" s="212"/>
      <c r="T34" s="212"/>
      <c r="U34" s="212"/>
      <c r="V34" s="213"/>
      <c r="W34" s="242">
        <f>ROUND(W33*0.3,-1)</f>
        <v>0</v>
      </c>
      <c r="X34" s="243"/>
      <c r="Y34" s="243"/>
      <c r="Z34" s="243"/>
      <c r="AA34" s="243"/>
      <c r="AB34" s="211" t="s">
        <v>40</v>
      </c>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3"/>
    </row>
    <row r="35" spans="1:50" s="79" customFormat="1" ht="19.2" customHeight="1" thickTop="1" thickBot="1">
      <c r="A35" s="244" t="s">
        <v>41</v>
      </c>
      <c r="B35" s="245"/>
      <c r="C35" s="245"/>
      <c r="D35" s="245"/>
      <c r="E35" s="245"/>
      <c r="F35" s="245"/>
      <c r="G35" s="245"/>
      <c r="H35" s="245"/>
      <c r="I35" s="245"/>
      <c r="J35" s="245"/>
      <c r="K35" s="245"/>
      <c r="L35" s="245"/>
      <c r="M35" s="245"/>
      <c r="N35" s="245"/>
      <c r="O35" s="245"/>
      <c r="P35" s="245"/>
      <c r="Q35" s="245"/>
      <c r="R35" s="245"/>
      <c r="S35" s="245"/>
      <c r="T35" s="245"/>
      <c r="U35" s="245"/>
      <c r="V35" s="245"/>
      <c r="W35" s="246">
        <f>SUM(W33:AA34)</f>
        <v>0</v>
      </c>
      <c r="X35" s="247"/>
      <c r="Y35" s="247"/>
      <c r="Z35" s="247"/>
      <c r="AA35" s="248"/>
      <c r="AB35" s="249"/>
      <c r="AC35" s="250"/>
      <c r="AD35" s="250"/>
      <c r="AE35" s="250"/>
      <c r="AF35" s="250"/>
      <c r="AG35" s="250"/>
      <c r="AH35" s="250"/>
      <c r="AI35" s="250"/>
      <c r="AJ35" s="250"/>
      <c r="AK35" s="250"/>
      <c r="AL35" s="250"/>
      <c r="AM35" s="250"/>
      <c r="AN35" s="250"/>
      <c r="AO35" s="250"/>
      <c r="AP35" s="250"/>
      <c r="AQ35" s="250"/>
      <c r="AR35" s="250"/>
      <c r="AS35" s="250"/>
      <c r="AT35" s="250"/>
      <c r="AU35" s="250"/>
      <c r="AV35" s="250"/>
      <c r="AW35" s="250"/>
      <c r="AX35" s="251"/>
    </row>
    <row r="36" spans="1:50" s="79" customFormat="1" ht="19.2" customHeight="1" thickBot="1">
      <c r="A36" s="234" t="s">
        <v>45</v>
      </c>
      <c r="B36" s="235"/>
      <c r="C36" s="235"/>
      <c r="D36" s="235"/>
      <c r="E36" s="235"/>
      <c r="F36" s="235"/>
      <c r="G36" s="235"/>
      <c r="H36" s="235"/>
      <c r="I36" s="235"/>
      <c r="J36" s="235"/>
      <c r="K36" s="235"/>
      <c r="L36" s="235"/>
      <c r="M36" s="235"/>
      <c r="N36" s="235"/>
      <c r="O36" s="235"/>
      <c r="P36" s="235"/>
      <c r="Q36" s="235"/>
      <c r="R36" s="235"/>
      <c r="S36" s="235"/>
      <c r="T36" s="235"/>
      <c r="U36" s="235"/>
      <c r="V36" s="235"/>
      <c r="W36" s="224">
        <f>ROUNDDOWN((AB36+1)*W35,0)</f>
        <v>0</v>
      </c>
      <c r="X36" s="225"/>
      <c r="Y36" s="225"/>
      <c r="Z36" s="225"/>
      <c r="AA36" s="226"/>
      <c r="AB36" s="227">
        <v>0.1</v>
      </c>
      <c r="AC36" s="228"/>
      <c r="AD36" s="228"/>
      <c r="AE36" s="228"/>
      <c r="AF36" s="252"/>
      <c r="AG36" s="252"/>
      <c r="AH36" s="252"/>
      <c r="AI36" s="252"/>
      <c r="AJ36" s="252"/>
      <c r="AK36" s="252"/>
      <c r="AL36" s="252"/>
      <c r="AM36" s="252"/>
      <c r="AN36" s="252"/>
      <c r="AO36" s="252"/>
      <c r="AP36" s="252"/>
      <c r="AQ36" s="252"/>
      <c r="AR36" s="252"/>
      <c r="AS36" s="252"/>
      <c r="AT36" s="252"/>
      <c r="AU36" s="252"/>
      <c r="AV36" s="252"/>
      <c r="AW36" s="252"/>
      <c r="AX36" s="253"/>
    </row>
    <row r="37" spans="1:50" s="79" customFormat="1" ht="19.2" customHeight="1">
      <c r="A37" s="96"/>
      <c r="B37" s="96"/>
      <c r="C37" s="96"/>
      <c r="D37" s="96"/>
      <c r="E37" s="96"/>
      <c r="F37" s="96"/>
      <c r="G37" s="96"/>
      <c r="H37" s="96"/>
      <c r="I37" s="96"/>
      <c r="J37" s="96"/>
      <c r="K37" s="96"/>
      <c r="L37" s="96"/>
      <c r="M37" s="96"/>
      <c r="N37" s="96"/>
      <c r="O37" s="96"/>
      <c r="P37" s="96"/>
      <c r="Q37" s="96"/>
      <c r="R37" s="96"/>
      <c r="S37" s="96"/>
      <c r="T37" s="96"/>
      <c r="U37" s="96"/>
      <c r="V37" s="96"/>
      <c r="W37" s="97"/>
      <c r="X37" s="97"/>
      <c r="Y37" s="97"/>
      <c r="Z37" s="97"/>
      <c r="AA37" s="97"/>
      <c r="AB37" s="95"/>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row>
    <row r="38" spans="1:50" s="79" customFormat="1" ht="19.2" customHeight="1">
      <c r="A38" s="102" t="s">
        <v>68</v>
      </c>
    </row>
    <row r="39" spans="1:50" s="79" customFormat="1" ht="19.2" customHeight="1">
      <c r="A39" s="254" t="s">
        <v>31</v>
      </c>
      <c r="B39" s="254"/>
      <c r="C39" s="254"/>
      <c r="D39" s="254"/>
      <c r="E39" s="254" t="s">
        <v>32</v>
      </c>
      <c r="F39" s="254"/>
      <c r="G39" s="254"/>
      <c r="H39" s="254"/>
      <c r="I39" s="254"/>
      <c r="J39" s="254"/>
      <c r="K39" s="254"/>
      <c r="L39" s="254"/>
      <c r="M39" s="254"/>
      <c r="N39" s="254"/>
      <c r="O39" s="254"/>
      <c r="P39" s="254"/>
      <c r="Q39" s="254"/>
      <c r="R39" s="254"/>
      <c r="S39" s="254"/>
      <c r="T39" s="254"/>
      <c r="U39" s="254"/>
      <c r="V39" s="254"/>
      <c r="W39" s="255" t="s">
        <v>33</v>
      </c>
      <c r="X39" s="256"/>
      <c r="Y39" s="256"/>
      <c r="Z39" s="256"/>
      <c r="AA39" s="256"/>
      <c r="AB39" s="255" t="s">
        <v>34</v>
      </c>
      <c r="AC39" s="256"/>
      <c r="AD39" s="256"/>
      <c r="AE39" s="256"/>
      <c r="AF39" s="256"/>
      <c r="AG39" s="256"/>
      <c r="AH39" s="256"/>
      <c r="AI39" s="256"/>
      <c r="AJ39" s="256"/>
      <c r="AK39" s="256"/>
      <c r="AL39" s="256"/>
      <c r="AM39" s="256"/>
      <c r="AN39" s="256"/>
      <c r="AO39" s="256"/>
      <c r="AP39" s="256"/>
      <c r="AQ39" s="256"/>
      <c r="AR39" s="256"/>
      <c r="AS39" s="256"/>
      <c r="AT39" s="256"/>
      <c r="AU39" s="256"/>
      <c r="AV39" s="256"/>
      <c r="AW39" s="256"/>
      <c r="AX39" s="257"/>
    </row>
    <row r="40" spans="1:50" s="79" customFormat="1" ht="19.2" customHeight="1">
      <c r="A40" s="258" t="s">
        <v>35</v>
      </c>
      <c r="B40" s="259"/>
      <c r="C40" s="259"/>
      <c r="D40" s="260"/>
      <c r="E40" s="267" t="s">
        <v>62</v>
      </c>
      <c r="F40" s="268"/>
      <c r="G40" s="268"/>
      <c r="H40" s="268"/>
      <c r="I40" s="268"/>
      <c r="J40" s="268"/>
      <c r="K40" s="268"/>
      <c r="L40" s="268"/>
      <c r="M40" s="268"/>
      <c r="N40" s="268"/>
      <c r="O40" s="268"/>
      <c r="P40" s="268"/>
      <c r="Q40" s="268"/>
      <c r="R40" s="268"/>
      <c r="S40" s="268"/>
      <c r="T40" s="268"/>
      <c r="U40" s="268"/>
      <c r="V40" s="269"/>
      <c r="W40" s="303">
        <f>AB40</f>
        <v>0</v>
      </c>
      <c r="X40" s="304"/>
      <c r="Y40" s="304"/>
      <c r="Z40" s="304"/>
      <c r="AA40" s="304"/>
      <c r="AB40" s="305">
        <f>SUM(③継続契約算出表!K10)</f>
        <v>0</v>
      </c>
      <c r="AC40" s="306"/>
      <c r="AD40" s="306"/>
      <c r="AE40" s="306"/>
      <c r="AF40" s="83" t="s">
        <v>46</v>
      </c>
      <c r="AG40" s="83"/>
      <c r="AH40" s="274"/>
      <c r="AI40" s="274"/>
      <c r="AJ40" s="280"/>
      <c r="AK40" s="280"/>
      <c r="AL40" s="280"/>
      <c r="AM40" s="280"/>
      <c r="AN40" s="280"/>
      <c r="AO40" s="280"/>
      <c r="AP40" s="280"/>
      <c r="AQ40" s="280"/>
      <c r="AR40" s="280"/>
      <c r="AS40" s="280"/>
      <c r="AT40" s="280"/>
      <c r="AU40" s="280"/>
      <c r="AV40" s="280"/>
      <c r="AW40" s="280"/>
      <c r="AX40" s="281"/>
    </row>
    <row r="41" spans="1:50" s="79" customFormat="1" ht="19.2" customHeight="1">
      <c r="A41" s="261"/>
      <c r="B41" s="262"/>
      <c r="C41" s="262"/>
      <c r="D41" s="263"/>
      <c r="E41" s="285" t="s">
        <v>124</v>
      </c>
      <c r="F41" s="285"/>
      <c r="G41" s="285"/>
      <c r="H41" s="285"/>
      <c r="I41" s="285"/>
      <c r="J41" s="285"/>
      <c r="K41" s="285"/>
      <c r="L41" s="285"/>
      <c r="M41" s="285"/>
      <c r="N41" s="285"/>
      <c r="O41" s="285"/>
      <c r="P41" s="285"/>
      <c r="Q41" s="285"/>
      <c r="R41" s="285"/>
      <c r="S41" s="285"/>
      <c r="T41" s="285"/>
      <c r="U41" s="285"/>
      <c r="V41" s="285"/>
      <c r="W41" s="286">
        <f>ROUND(W40*0.2,-1)</f>
        <v>0</v>
      </c>
      <c r="X41" s="238"/>
      <c r="Y41" s="238"/>
      <c r="Z41" s="238"/>
      <c r="AA41" s="238"/>
      <c r="AB41" s="239" t="s">
        <v>134</v>
      </c>
      <c r="AC41" s="240"/>
      <c r="AD41" s="240"/>
      <c r="AE41" s="240"/>
      <c r="AF41" s="240"/>
      <c r="AG41" s="240"/>
      <c r="AH41" s="240"/>
      <c r="AI41" s="240"/>
      <c r="AJ41" s="240"/>
      <c r="AK41" s="240"/>
      <c r="AL41" s="240"/>
      <c r="AM41" s="240"/>
      <c r="AN41" s="240"/>
      <c r="AO41" s="240"/>
      <c r="AP41" s="240"/>
      <c r="AQ41" s="240"/>
      <c r="AR41" s="240"/>
      <c r="AS41" s="240"/>
      <c r="AT41" s="240"/>
      <c r="AU41" s="240"/>
      <c r="AV41" s="240"/>
      <c r="AW41" s="240"/>
      <c r="AX41" s="241"/>
    </row>
    <row r="42" spans="1:50" s="79" customFormat="1" ht="19.2" customHeight="1">
      <c r="A42" s="264"/>
      <c r="B42" s="265"/>
      <c r="C42" s="265"/>
      <c r="D42" s="266"/>
      <c r="E42" s="236" t="s">
        <v>38</v>
      </c>
      <c r="F42" s="236"/>
      <c r="G42" s="236"/>
      <c r="H42" s="236"/>
      <c r="I42" s="236"/>
      <c r="J42" s="236"/>
      <c r="K42" s="236"/>
      <c r="L42" s="236"/>
      <c r="M42" s="236"/>
      <c r="N42" s="236"/>
      <c r="O42" s="236"/>
      <c r="P42" s="236"/>
      <c r="Q42" s="236"/>
      <c r="R42" s="236"/>
      <c r="S42" s="236"/>
      <c r="T42" s="236"/>
      <c r="U42" s="236"/>
      <c r="V42" s="236"/>
      <c r="W42" s="237">
        <f>SUM(W40:AA41)</f>
        <v>0</v>
      </c>
      <c r="X42" s="238"/>
      <c r="Y42" s="238"/>
      <c r="Z42" s="238"/>
      <c r="AA42" s="238"/>
      <c r="AB42" s="239" t="s">
        <v>135</v>
      </c>
      <c r="AC42" s="240"/>
      <c r="AD42" s="240"/>
      <c r="AE42" s="240"/>
      <c r="AF42" s="240"/>
      <c r="AG42" s="240"/>
      <c r="AH42" s="240"/>
      <c r="AI42" s="240"/>
      <c r="AJ42" s="240"/>
      <c r="AK42" s="240"/>
      <c r="AL42" s="240"/>
      <c r="AM42" s="240"/>
      <c r="AN42" s="240"/>
      <c r="AO42" s="240"/>
      <c r="AP42" s="240"/>
      <c r="AQ42" s="240"/>
      <c r="AR42" s="240"/>
      <c r="AS42" s="240"/>
      <c r="AT42" s="240"/>
      <c r="AU42" s="240"/>
      <c r="AV42" s="240"/>
      <c r="AW42" s="240"/>
      <c r="AX42" s="241"/>
    </row>
    <row r="43" spans="1:50" s="79" customFormat="1" ht="19.2" customHeight="1" thickBot="1">
      <c r="A43" s="211" t="s">
        <v>39</v>
      </c>
      <c r="B43" s="212"/>
      <c r="C43" s="212"/>
      <c r="D43" s="212"/>
      <c r="E43" s="212"/>
      <c r="F43" s="212"/>
      <c r="G43" s="212"/>
      <c r="H43" s="212"/>
      <c r="I43" s="212"/>
      <c r="J43" s="212"/>
      <c r="K43" s="212"/>
      <c r="L43" s="212"/>
      <c r="M43" s="212"/>
      <c r="N43" s="212"/>
      <c r="O43" s="212"/>
      <c r="P43" s="212"/>
      <c r="Q43" s="212"/>
      <c r="R43" s="212"/>
      <c r="S43" s="212"/>
      <c r="T43" s="212"/>
      <c r="U43" s="212"/>
      <c r="V43" s="213"/>
      <c r="W43" s="242">
        <f>ROUND(W42*0.3,-1)</f>
        <v>0</v>
      </c>
      <c r="X43" s="243"/>
      <c r="Y43" s="243"/>
      <c r="Z43" s="243"/>
      <c r="AA43" s="243"/>
      <c r="AB43" s="211" t="s">
        <v>40</v>
      </c>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3"/>
    </row>
    <row r="44" spans="1:50" s="79" customFormat="1" ht="19.2" customHeight="1" thickTop="1" thickBot="1">
      <c r="A44" s="244" t="s">
        <v>41</v>
      </c>
      <c r="B44" s="245"/>
      <c r="C44" s="245"/>
      <c r="D44" s="245"/>
      <c r="E44" s="245"/>
      <c r="F44" s="245"/>
      <c r="G44" s="245"/>
      <c r="H44" s="245"/>
      <c r="I44" s="245"/>
      <c r="J44" s="245"/>
      <c r="K44" s="245"/>
      <c r="L44" s="245"/>
      <c r="M44" s="245"/>
      <c r="N44" s="245"/>
      <c r="O44" s="245"/>
      <c r="P44" s="245"/>
      <c r="Q44" s="245"/>
      <c r="R44" s="245"/>
      <c r="S44" s="245"/>
      <c r="T44" s="245"/>
      <c r="U44" s="245"/>
      <c r="V44" s="245"/>
      <c r="W44" s="246">
        <f>SUM(W42:AA43)</f>
        <v>0</v>
      </c>
      <c r="X44" s="247"/>
      <c r="Y44" s="247"/>
      <c r="Z44" s="247"/>
      <c r="AA44" s="248"/>
      <c r="AB44" s="249"/>
      <c r="AC44" s="250"/>
      <c r="AD44" s="250"/>
      <c r="AE44" s="250"/>
      <c r="AF44" s="250"/>
      <c r="AG44" s="250"/>
      <c r="AH44" s="250"/>
      <c r="AI44" s="250"/>
      <c r="AJ44" s="250"/>
      <c r="AK44" s="250"/>
      <c r="AL44" s="250"/>
      <c r="AM44" s="250"/>
      <c r="AN44" s="250"/>
      <c r="AO44" s="250"/>
      <c r="AP44" s="250"/>
      <c r="AQ44" s="250"/>
      <c r="AR44" s="250"/>
      <c r="AS44" s="250"/>
      <c r="AT44" s="250"/>
      <c r="AU44" s="250"/>
      <c r="AV44" s="250"/>
      <c r="AW44" s="250"/>
      <c r="AX44" s="251"/>
    </row>
    <row r="45" spans="1:50" s="79" customFormat="1" ht="19.2" customHeight="1" thickBot="1">
      <c r="A45" s="234" t="s">
        <v>45</v>
      </c>
      <c r="B45" s="235"/>
      <c r="C45" s="235"/>
      <c r="D45" s="235"/>
      <c r="E45" s="235"/>
      <c r="F45" s="235"/>
      <c r="G45" s="235"/>
      <c r="H45" s="235"/>
      <c r="I45" s="235"/>
      <c r="J45" s="235"/>
      <c r="K45" s="235"/>
      <c r="L45" s="235"/>
      <c r="M45" s="235"/>
      <c r="N45" s="235"/>
      <c r="O45" s="235"/>
      <c r="P45" s="235"/>
      <c r="Q45" s="235"/>
      <c r="R45" s="235"/>
      <c r="S45" s="235"/>
      <c r="T45" s="235"/>
      <c r="U45" s="235"/>
      <c r="V45" s="235"/>
      <c r="W45" s="224">
        <f>ROUNDDOWN((AB45+1)*W44,0)</f>
        <v>0</v>
      </c>
      <c r="X45" s="225"/>
      <c r="Y45" s="225"/>
      <c r="Z45" s="225"/>
      <c r="AA45" s="226"/>
      <c r="AB45" s="227">
        <v>0.1</v>
      </c>
      <c r="AC45" s="228"/>
      <c r="AD45" s="228"/>
      <c r="AE45" s="228"/>
      <c r="AF45" s="252"/>
      <c r="AG45" s="252"/>
      <c r="AH45" s="252"/>
      <c r="AI45" s="252"/>
      <c r="AJ45" s="252"/>
      <c r="AK45" s="252"/>
      <c r="AL45" s="252"/>
      <c r="AM45" s="252"/>
      <c r="AN45" s="252"/>
      <c r="AO45" s="252"/>
      <c r="AP45" s="252"/>
      <c r="AQ45" s="252"/>
      <c r="AR45" s="252"/>
      <c r="AS45" s="252"/>
      <c r="AT45" s="252"/>
      <c r="AU45" s="252"/>
      <c r="AV45" s="252"/>
      <c r="AW45" s="252"/>
      <c r="AX45" s="253"/>
    </row>
    <row r="46" spans="1:50" s="79" customFormat="1" ht="19.2" customHeight="1"/>
    <row r="47" spans="1:50" s="79" customFormat="1" ht="19.2" customHeight="1">
      <c r="A47" s="96"/>
      <c r="B47" s="96"/>
      <c r="C47" s="96"/>
      <c r="D47" s="96"/>
      <c r="E47" s="96"/>
      <c r="F47" s="96"/>
      <c r="G47" s="96"/>
      <c r="H47" s="96"/>
      <c r="I47" s="96"/>
      <c r="J47" s="96"/>
      <c r="K47" s="96"/>
      <c r="L47" s="96"/>
      <c r="M47" s="96"/>
      <c r="N47" s="96"/>
      <c r="O47" s="96"/>
      <c r="P47" s="124"/>
      <c r="Q47" s="124"/>
      <c r="R47" s="124"/>
      <c r="S47" s="124"/>
      <c r="T47" s="124"/>
      <c r="U47" s="125"/>
      <c r="V47" s="125"/>
      <c r="W47" s="125"/>
      <c r="X47" s="125"/>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row>
    <row r="48" spans="1:50" s="79" customFormat="1" ht="19.2" customHeight="1"/>
    <row r="49" spans="1:50" s="79" customFormat="1" ht="19.2" customHeight="1"/>
    <row r="50" spans="1:50" s="79" customFormat="1" ht="19.2" customHeight="1"/>
    <row r="51" spans="1:50" s="79" customFormat="1" ht="19.2" customHeight="1">
      <c r="A51" s="128" t="s">
        <v>64</v>
      </c>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row>
    <row r="52" spans="1:50" s="79" customFormat="1" ht="19.2" customHeight="1">
      <c r="B52" s="87"/>
      <c r="C52" s="87"/>
      <c r="D52" s="87"/>
      <c r="E52" s="87"/>
      <c r="F52" s="87"/>
      <c r="G52" s="87"/>
      <c r="H52" s="87"/>
      <c r="I52" s="87"/>
      <c r="J52" s="87"/>
      <c r="K52" s="87"/>
      <c r="L52" s="87"/>
      <c r="M52" s="87"/>
      <c r="N52" s="87"/>
      <c r="O52" s="87"/>
      <c r="P52" s="88"/>
      <c r="Q52" s="88"/>
      <c r="R52" s="88"/>
      <c r="S52" s="88"/>
      <c r="T52" s="8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row>
    <row r="53" spans="1:50" s="79" customFormat="1" ht="19.2" customHeight="1">
      <c r="A53" s="102" t="s">
        <v>122</v>
      </c>
      <c r="I53" s="102"/>
      <c r="J53" s="102"/>
      <c r="O53" s="102"/>
      <c r="Q53" s="102" t="s">
        <v>71</v>
      </c>
    </row>
    <row r="54" spans="1:50" s="79" customFormat="1" ht="19.2" customHeight="1">
      <c r="A54" s="254" t="s">
        <v>31</v>
      </c>
      <c r="B54" s="254"/>
      <c r="C54" s="254"/>
      <c r="D54" s="254"/>
      <c r="E54" s="292" t="s">
        <v>32</v>
      </c>
      <c r="F54" s="292"/>
      <c r="G54" s="292"/>
      <c r="H54" s="292"/>
      <c r="I54" s="292"/>
      <c r="J54" s="292"/>
      <c r="K54" s="292"/>
      <c r="L54" s="292"/>
      <c r="M54" s="292"/>
      <c r="N54" s="292"/>
      <c r="O54" s="292"/>
      <c r="P54" s="255" t="s">
        <v>33</v>
      </c>
      <c r="Q54" s="256"/>
      <c r="R54" s="256"/>
      <c r="S54" s="256"/>
      <c r="T54" s="256"/>
      <c r="U54" s="254" t="s">
        <v>42</v>
      </c>
      <c r="V54" s="254"/>
      <c r="W54" s="254"/>
      <c r="X54" s="254"/>
      <c r="Y54" s="254"/>
      <c r="Z54" s="254"/>
      <c r="AA54" s="254"/>
      <c r="AB54" s="254"/>
      <c r="AC54" s="254"/>
      <c r="AD54" s="254"/>
      <c r="AE54" s="254"/>
      <c r="AF54" s="254"/>
      <c r="AG54" s="254"/>
      <c r="AH54" s="254"/>
      <c r="AI54" s="254"/>
      <c r="AJ54" s="254"/>
      <c r="AK54" s="254"/>
      <c r="AL54" s="254"/>
      <c r="AM54" s="254"/>
      <c r="AN54" s="254"/>
      <c r="AO54" s="254"/>
      <c r="AP54" s="254"/>
      <c r="AQ54" s="254"/>
      <c r="AR54" s="254"/>
      <c r="AS54" s="254"/>
      <c r="AT54" s="254"/>
      <c r="AU54" s="254"/>
      <c r="AV54" s="254"/>
      <c r="AW54" s="254"/>
      <c r="AX54" s="254"/>
    </row>
    <row r="55" spans="1:50" s="79" customFormat="1" ht="19.2" customHeight="1">
      <c r="A55" s="258" t="s">
        <v>35</v>
      </c>
      <c r="B55" s="259"/>
      <c r="C55" s="259"/>
      <c r="D55" s="260"/>
      <c r="E55" s="287" t="s">
        <v>119</v>
      </c>
      <c r="F55" s="288"/>
      <c r="G55" s="288"/>
      <c r="H55" s="288"/>
      <c r="I55" s="288"/>
      <c r="J55" s="288"/>
      <c r="K55" s="288"/>
      <c r="L55" s="288"/>
      <c r="M55" s="288"/>
      <c r="N55" s="288"/>
      <c r="O55" s="289"/>
      <c r="P55" s="293">
        <f>U55*AA55</f>
        <v>0</v>
      </c>
      <c r="Q55" s="294"/>
      <c r="R55" s="294"/>
      <c r="S55" s="294"/>
      <c r="T55" s="295"/>
      <c r="U55" s="290">
        <f>SUM(④症例登録経費算出表!K12:K14)</f>
        <v>0</v>
      </c>
      <c r="V55" s="291"/>
      <c r="W55" s="291"/>
      <c r="X55" s="291"/>
      <c r="Y55" s="92" t="s">
        <v>36</v>
      </c>
      <c r="Z55" s="92" t="s">
        <v>55</v>
      </c>
      <c r="AA55" s="177">
        <f>④症例登録経費算出表!C$22</f>
        <v>0</v>
      </c>
      <c r="AB55" s="176" t="s">
        <v>17</v>
      </c>
      <c r="AC55" s="83"/>
      <c r="AD55" s="93"/>
      <c r="AE55" s="133"/>
      <c r="AF55" s="133"/>
      <c r="AG55" s="133"/>
      <c r="AH55" s="133"/>
      <c r="AI55" s="133"/>
      <c r="AJ55" s="133"/>
      <c r="AK55" s="133"/>
      <c r="AL55" s="133"/>
      <c r="AM55" s="133"/>
      <c r="AN55" s="133"/>
      <c r="AO55" s="133"/>
      <c r="AP55" s="133"/>
      <c r="AQ55" s="133"/>
      <c r="AR55" s="133"/>
      <c r="AS55" s="133"/>
      <c r="AT55" s="133"/>
      <c r="AU55" s="133"/>
      <c r="AV55" s="133"/>
      <c r="AW55" s="133"/>
      <c r="AX55" s="134"/>
    </row>
    <row r="56" spans="1:50" s="79" customFormat="1" ht="19.2" customHeight="1">
      <c r="A56" s="261"/>
      <c r="B56" s="262"/>
      <c r="C56" s="262"/>
      <c r="D56" s="263"/>
      <c r="E56" s="287" t="s">
        <v>120</v>
      </c>
      <c r="F56" s="288"/>
      <c r="G56" s="288"/>
      <c r="H56" s="288"/>
      <c r="I56" s="288"/>
      <c r="J56" s="288"/>
      <c r="K56" s="288"/>
      <c r="L56" s="288"/>
      <c r="M56" s="288"/>
      <c r="N56" s="288"/>
      <c r="O56" s="289"/>
      <c r="P56" s="293">
        <f t="shared" ref="P56" si="1">U56*AA56</f>
        <v>0</v>
      </c>
      <c r="Q56" s="294"/>
      <c r="R56" s="294"/>
      <c r="S56" s="294"/>
      <c r="T56" s="295"/>
      <c r="U56" s="290">
        <f>SUM(④症例登録経費算出表!K16:K17)</f>
        <v>0</v>
      </c>
      <c r="V56" s="291"/>
      <c r="W56" s="291"/>
      <c r="X56" s="291"/>
      <c r="Y56" s="85" t="s">
        <v>36</v>
      </c>
      <c r="Z56" s="92" t="s">
        <v>55</v>
      </c>
      <c r="AA56" s="177">
        <f>④症例登録経費算出表!C$22</f>
        <v>0</v>
      </c>
      <c r="AB56" s="176" t="s">
        <v>17</v>
      </c>
      <c r="AC56" s="83"/>
      <c r="AD56" s="86"/>
      <c r="AE56" s="85"/>
      <c r="AF56" s="85"/>
      <c r="AG56" s="83"/>
      <c r="AH56" s="83"/>
      <c r="AI56" s="132"/>
      <c r="AJ56" s="132"/>
      <c r="AK56" s="132"/>
      <c r="AL56" s="132"/>
      <c r="AM56" s="132"/>
      <c r="AN56" s="132"/>
      <c r="AO56" s="135"/>
      <c r="AP56" s="135"/>
      <c r="AQ56" s="135"/>
      <c r="AR56" s="135"/>
      <c r="AS56" s="135"/>
      <c r="AT56" s="135"/>
      <c r="AU56" s="135"/>
      <c r="AV56" s="135"/>
      <c r="AW56" s="135"/>
      <c r="AX56" s="94"/>
    </row>
    <row r="57" spans="1:50" s="79" customFormat="1" ht="19.2" customHeight="1">
      <c r="A57" s="261"/>
      <c r="B57" s="262"/>
      <c r="C57" s="262"/>
      <c r="D57" s="263"/>
      <c r="E57" s="287" t="s">
        <v>121</v>
      </c>
      <c r="F57" s="288"/>
      <c r="G57" s="288"/>
      <c r="H57" s="288"/>
      <c r="I57" s="288"/>
      <c r="J57" s="288"/>
      <c r="K57" s="288"/>
      <c r="L57" s="288"/>
      <c r="M57" s="288"/>
      <c r="N57" s="288"/>
      <c r="O57" s="289"/>
      <c r="P57" s="293">
        <f>U57*AA57</f>
        <v>0</v>
      </c>
      <c r="Q57" s="294"/>
      <c r="R57" s="294"/>
      <c r="S57" s="294"/>
      <c r="T57" s="295"/>
      <c r="U57" s="290">
        <f>SUM(④症例登録経費算出表!K18:K19)</f>
        <v>0</v>
      </c>
      <c r="V57" s="291"/>
      <c r="W57" s="291"/>
      <c r="X57" s="291"/>
      <c r="Y57" s="85" t="s">
        <v>36</v>
      </c>
      <c r="Z57" s="92" t="s">
        <v>55</v>
      </c>
      <c r="AA57" s="177">
        <f>④症例登録経費算出表!C$22</f>
        <v>0</v>
      </c>
      <c r="AB57" s="176" t="s">
        <v>17</v>
      </c>
      <c r="AC57" s="83"/>
      <c r="AD57" s="86"/>
      <c r="AE57" s="85"/>
      <c r="AF57" s="85"/>
      <c r="AG57" s="83"/>
      <c r="AH57" s="83"/>
      <c r="AI57" s="132"/>
      <c r="AJ57" s="132"/>
      <c r="AK57" s="132"/>
      <c r="AL57" s="132"/>
      <c r="AM57" s="132"/>
      <c r="AN57" s="132"/>
      <c r="AO57" s="135"/>
      <c r="AP57" s="135"/>
      <c r="AQ57" s="135"/>
      <c r="AR57" s="135"/>
      <c r="AS57" s="135"/>
      <c r="AT57" s="135"/>
      <c r="AU57" s="135"/>
      <c r="AV57" s="135"/>
      <c r="AW57" s="135"/>
      <c r="AX57" s="94"/>
    </row>
    <row r="58" spans="1:50" s="79" customFormat="1" ht="19.2" customHeight="1">
      <c r="A58" s="261"/>
      <c r="B58" s="262"/>
      <c r="C58" s="262"/>
      <c r="D58" s="263"/>
      <c r="E58" s="282" t="s">
        <v>118</v>
      </c>
      <c r="F58" s="282"/>
      <c r="G58" s="282"/>
      <c r="H58" s="282"/>
      <c r="I58" s="282"/>
      <c r="J58" s="282"/>
      <c r="K58" s="282"/>
      <c r="L58" s="282"/>
      <c r="M58" s="282"/>
      <c r="N58" s="282"/>
      <c r="O58" s="282"/>
      <c r="P58" s="296">
        <f>ROUND(SUM(P55:T57)*0.2,-1)</f>
        <v>0</v>
      </c>
      <c r="Q58" s="297"/>
      <c r="R58" s="297"/>
      <c r="S58" s="297"/>
      <c r="T58" s="298"/>
      <c r="U58" s="267" t="s">
        <v>126</v>
      </c>
      <c r="V58" s="268"/>
      <c r="W58" s="268"/>
      <c r="X58" s="268"/>
      <c r="Y58" s="268"/>
      <c r="Z58" s="268"/>
      <c r="AA58" s="268"/>
      <c r="AB58" s="268"/>
      <c r="AC58" s="268"/>
      <c r="AD58" s="268"/>
      <c r="AE58" s="268"/>
      <c r="AF58" s="268"/>
      <c r="AG58" s="268"/>
      <c r="AH58" s="268"/>
      <c r="AI58" s="268"/>
      <c r="AJ58" s="268"/>
      <c r="AK58" s="268"/>
      <c r="AL58" s="268"/>
      <c r="AM58" s="268"/>
      <c r="AN58" s="268"/>
      <c r="AO58" s="268"/>
      <c r="AP58" s="268"/>
      <c r="AQ58" s="268"/>
      <c r="AR58" s="268"/>
      <c r="AS58" s="268"/>
      <c r="AT58" s="268"/>
      <c r="AU58" s="268"/>
      <c r="AV58" s="268"/>
      <c r="AW58" s="268"/>
      <c r="AX58" s="269"/>
    </row>
    <row r="59" spans="1:50" s="79" customFormat="1" ht="19.2" customHeight="1">
      <c r="A59" s="264"/>
      <c r="B59" s="265"/>
      <c r="C59" s="265"/>
      <c r="D59" s="266"/>
      <c r="E59" s="300" t="s">
        <v>43</v>
      </c>
      <c r="F59" s="300"/>
      <c r="G59" s="300"/>
      <c r="H59" s="300"/>
      <c r="I59" s="300"/>
      <c r="J59" s="300"/>
      <c r="K59" s="300"/>
      <c r="L59" s="300"/>
      <c r="M59" s="300"/>
      <c r="N59" s="300"/>
      <c r="O59" s="300"/>
      <c r="P59" s="301">
        <f>SUM(P55:P58)</f>
        <v>0</v>
      </c>
      <c r="Q59" s="302"/>
      <c r="R59" s="302"/>
      <c r="S59" s="302"/>
      <c r="T59" s="302"/>
      <c r="U59" s="267" t="s">
        <v>127</v>
      </c>
      <c r="V59" s="268"/>
      <c r="W59" s="268"/>
      <c r="X59" s="268"/>
      <c r="Y59" s="268"/>
      <c r="Z59" s="268"/>
      <c r="AA59" s="268"/>
      <c r="AB59" s="268"/>
      <c r="AC59" s="268"/>
      <c r="AD59" s="268"/>
      <c r="AE59" s="268"/>
      <c r="AF59" s="268"/>
      <c r="AG59" s="268"/>
      <c r="AH59" s="268"/>
      <c r="AI59" s="268"/>
      <c r="AJ59" s="268"/>
      <c r="AK59" s="268"/>
      <c r="AL59" s="268"/>
      <c r="AM59" s="268"/>
      <c r="AN59" s="268"/>
      <c r="AO59" s="268"/>
      <c r="AP59" s="268"/>
      <c r="AQ59" s="268"/>
      <c r="AR59" s="268"/>
      <c r="AS59" s="268"/>
      <c r="AT59" s="268"/>
      <c r="AU59" s="268"/>
      <c r="AV59" s="268"/>
      <c r="AW59" s="268"/>
      <c r="AX59" s="269"/>
    </row>
    <row r="60" spans="1:50" s="79" customFormat="1" ht="19.2" customHeight="1" thickBot="1">
      <c r="A60" s="299" t="s">
        <v>39</v>
      </c>
      <c r="B60" s="299"/>
      <c r="C60" s="299"/>
      <c r="D60" s="299"/>
      <c r="E60" s="299"/>
      <c r="F60" s="299"/>
      <c r="G60" s="299"/>
      <c r="H60" s="299"/>
      <c r="I60" s="299"/>
      <c r="J60" s="299"/>
      <c r="K60" s="299"/>
      <c r="L60" s="299"/>
      <c r="M60" s="299"/>
      <c r="N60" s="299"/>
      <c r="O60" s="299"/>
      <c r="P60" s="209">
        <f>ROUND(P59*0.3,-1)</f>
        <v>0</v>
      </c>
      <c r="Q60" s="210"/>
      <c r="R60" s="210"/>
      <c r="S60" s="210"/>
      <c r="T60" s="210"/>
      <c r="U60" s="211" t="s">
        <v>44</v>
      </c>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3"/>
    </row>
    <row r="61" spans="1:50" s="79" customFormat="1" ht="19.2" customHeight="1" thickTop="1" thickBot="1">
      <c r="A61" s="214" t="s">
        <v>47</v>
      </c>
      <c r="B61" s="214"/>
      <c r="C61" s="214"/>
      <c r="D61" s="214"/>
      <c r="E61" s="214"/>
      <c r="F61" s="214"/>
      <c r="G61" s="214"/>
      <c r="H61" s="214"/>
      <c r="I61" s="214"/>
      <c r="J61" s="214"/>
      <c r="K61" s="214"/>
      <c r="L61" s="214"/>
      <c r="M61" s="214"/>
      <c r="N61" s="214"/>
      <c r="O61" s="215"/>
      <c r="P61" s="216">
        <f>P59+P60</f>
        <v>0</v>
      </c>
      <c r="Q61" s="217"/>
      <c r="R61" s="217"/>
      <c r="S61" s="217"/>
      <c r="T61" s="218"/>
      <c r="U61" s="219"/>
      <c r="V61" s="219"/>
      <c r="W61" s="219"/>
      <c r="X61" s="219"/>
      <c r="Y61" s="219"/>
      <c r="Z61" s="219"/>
      <c r="AA61" s="219"/>
      <c r="AB61" s="219"/>
      <c r="AC61" s="219"/>
      <c r="AD61" s="219"/>
      <c r="AE61" s="219"/>
      <c r="AF61" s="219"/>
      <c r="AG61" s="219"/>
      <c r="AH61" s="219"/>
      <c r="AI61" s="219"/>
      <c r="AJ61" s="219"/>
      <c r="AK61" s="219"/>
      <c r="AL61" s="219"/>
      <c r="AM61" s="219"/>
      <c r="AN61" s="219"/>
      <c r="AO61" s="219"/>
      <c r="AP61" s="219"/>
      <c r="AQ61" s="219"/>
      <c r="AR61" s="219"/>
      <c r="AS61" s="219"/>
      <c r="AT61" s="219"/>
      <c r="AU61" s="219"/>
      <c r="AV61" s="219"/>
      <c r="AW61" s="219"/>
      <c r="AX61" s="220"/>
    </row>
    <row r="62" spans="1:50" s="79" customFormat="1" ht="19.2" customHeight="1" thickBot="1">
      <c r="A62" s="221" t="s">
        <v>48</v>
      </c>
      <c r="B62" s="222"/>
      <c r="C62" s="222"/>
      <c r="D62" s="222"/>
      <c r="E62" s="222"/>
      <c r="F62" s="222"/>
      <c r="G62" s="222"/>
      <c r="H62" s="222"/>
      <c r="I62" s="222"/>
      <c r="J62" s="222"/>
      <c r="K62" s="222"/>
      <c r="L62" s="222"/>
      <c r="M62" s="222"/>
      <c r="N62" s="222"/>
      <c r="O62" s="223"/>
      <c r="P62" s="224">
        <f>ROUNDDOWN((U62+1)*P61,0)</f>
        <v>0</v>
      </c>
      <c r="Q62" s="225"/>
      <c r="R62" s="225"/>
      <c r="S62" s="225"/>
      <c r="T62" s="226"/>
      <c r="U62" s="227">
        <v>0.1</v>
      </c>
      <c r="V62" s="228"/>
      <c r="W62" s="228"/>
      <c r="X62" s="228"/>
      <c r="Y62" s="118"/>
      <c r="Z62" s="120" t="s">
        <v>57</v>
      </c>
      <c r="AA62" s="120"/>
      <c r="AB62" s="120"/>
      <c r="AC62" s="120"/>
      <c r="AD62" s="120"/>
      <c r="AE62" s="229" t="e">
        <f>P62/AA55</f>
        <v>#DIV/0!</v>
      </c>
      <c r="AF62" s="229"/>
      <c r="AG62" s="229"/>
      <c r="AH62" s="120" t="s">
        <v>58</v>
      </c>
      <c r="AI62" s="120"/>
      <c r="AJ62" s="118"/>
      <c r="AK62" s="118"/>
      <c r="AL62" s="118"/>
      <c r="AM62" s="118"/>
      <c r="AN62" s="118"/>
      <c r="AO62" s="118"/>
      <c r="AP62" s="118"/>
      <c r="AQ62" s="118"/>
      <c r="AR62" s="118"/>
      <c r="AS62" s="118"/>
      <c r="AT62" s="118"/>
      <c r="AU62" s="118"/>
      <c r="AV62" s="118"/>
      <c r="AW62" s="118"/>
      <c r="AX62" s="119"/>
    </row>
    <row r="63" spans="1:50" s="79" customFormat="1" ht="19.2" customHeight="1">
      <c r="A63" s="96"/>
      <c r="B63" s="96"/>
      <c r="C63" s="96"/>
      <c r="D63" s="96"/>
      <c r="E63" s="96"/>
      <c r="F63" s="96"/>
      <c r="G63" s="96"/>
      <c r="H63" s="96"/>
      <c r="I63" s="96"/>
      <c r="J63" s="96"/>
      <c r="K63" s="96"/>
      <c r="L63" s="96"/>
      <c r="M63" s="96"/>
      <c r="N63" s="96"/>
      <c r="O63" s="96"/>
      <c r="P63" s="97"/>
      <c r="Q63" s="97"/>
      <c r="R63" s="97"/>
      <c r="S63" s="97"/>
      <c r="T63" s="97"/>
      <c r="U63" s="95"/>
      <c r="V63" s="95"/>
      <c r="W63" s="95"/>
      <c r="X63" s="95"/>
      <c r="Y63" s="95"/>
      <c r="Z63" s="95"/>
      <c r="AA63" s="95"/>
      <c r="AB63" s="95"/>
      <c r="AC63" s="95"/>
      <c r="AD63" s="95"/>
      <c r="AE63" s="95"/>
      <c r="AF63" s="95"/>
      <c r="AG63" s="95"/>
      <c r="AH63" s="95"/>
      <c r="AI63" s="95"/>
      <c r="AJ63" s="95"/>
      <c r="AK63" s="95"/>
      <c r="AL63" s="95"/>
      <c r="AM63" s="95"/>
      <c r="AN63" s="95"/>
      <c r="AO63" s="95"/>
      <c r="AP63" s="95"/>
      <c r="AQ63" s="95"/>
      <c r="AR63" s="95"/>
      <c r="AS63" s="95"/>
      <c r="AT63" s="95"/>
      <c r="AU63" s="95"/>
      <c r="AV63" s="95"/>
      <c r="AW63" s="95"/>
      <c r="AX63" s="95"/>
    </row>
    <row r="64" spans="1:50" s="79" customFormat="1" ht="19.2" customHeight="1">
      <c r="A64" s="96"/>
      <c r="B64" s="96"/>
      <c r="C64" s="96"/>
      <c r="D64" s="96"/>
      <c r="E64" s="96"/>
      <c r="F64" s="96"/>
      <c r="G64" s="96"/>
      <c r="H64" s="96"/>
      <c r="I64" s="96"/>
      <c r="J64" s="96"/>
      <c r="K64" s="96"/>
      <c r="L64" s="96"/>
      <c r="M64" s="96"/>
      <c r="N64" s="96"/>
      <c r="O64" s="96"/>
      <c r="P64" s="97"/>
      <c r="Q64" s="97"/>
      <c r="R64" s="97"/>
      <c r="S64" s="97"/>
      <c r="T64" s="97"/>
      <c r="U64" s="131"/>
      <c r="V64" s="131"/>
      <c r="W64" s="131"/>
      <c r="X64" s="131"/>
      <c r="Y64" s="131"/>
      <c r="Z64" s="131"/>
      <c r="AA64" s="131"/>
      <c r="AB64" s="131"/>
      <c r="AC64" s="131"/>
      <c r="AD64" s="131"/>
      <c r="AE64" s="131"/>
      <c r="AF64" s="131"/>
      <c r="AG64" s="131"/>
      <c r="AH64" s="131"/>
      <c r="AI64" s="131"/>
      <c r="AJ64" s="131"/>
      <c r="AK64" s="131"/>
      <c r="AL64" s="131"/>
      <c r="AM64" s="131"/>
      <c r="AN64" s="131"/>
      <c r="AO64" s="131"/>
      <c r="AP64" s="131"/>
      <c r="AQ64" s="131"/>
      <c r="AR64" s="131"/>
      <c r="AS64" s="131"/>
      <c r="AT64" s="131"/>
      <c r="AU64" s="131"/>
      <c r="AV64" s="131"/>
      <c r="AW64" s="131"/>
      <c r="AX64" s="131"/>
    </row>
    <row r="65" spans="1:50" s="79" customFormat="1" ht="19.2" customHeight="1">
      <c r="B65" s="87"/>
      <c r="C65" s="87"/>
      <c r="D65" s="87"/>
      <c r="E65" s="87"/>
      <c r="F65" s="87"/>
      <c r="G65" s="87"/>
      <c r="H65" s="87"/>
      <c r="I65" s="87"/>
      <c r="J65" s="87"/>
      <c r="K65" s="87"/>
      <c r="L65" s="87"/>
      <c r="M65" s="87"/>
      <c r="N65" s="87"/>
      <c r="O65" s="87"/>
      <c r="P65" s="88"/>
      <c r="Q65" s="88"/>
      <c r="R65" s="88"/>
      <c r="S65" s="88"/>
      <c r="T65" s="88"/>
      <c r="U65" s="98"/>
      <c r="V65" s="98"/>
      <c r="W65" s="98"/>
      <c r="X65" s="98"/>
      <c r="Y65" s="98"/>
      <c r="Z65" s="98"/>
      <c r="AA65" s="98"/>
      <c r="AB65" s="98"/>
      <c r="AC65" s="98"/>
      <c r="AD65" s="98"/>
      <c r="AE65" s="98"/>
      <c r="AF65" s="98"/>
      <c r="AG65" s="98"/>
      <c r="AH65" s="98"/>
      <c r="AI65" s="98"/>
      <c r="AJ65" s="98"/>
      <c r="AK65" s="98"/>
      <c r="AL65" s="98"/>
      <c r="AM65" s="98"/>
      <c r="AN65" s="98"/>
      <c r="AO65" s="98"/>
      <c r="AP65" s="98"/>
      <c r="AQ65" s="98"/>
      <c r="AR65" s="98"/>
      <c r="AS65" s="98"/>
      <c r="AT65" s="98"/>
      <c r="AU65" s="98"/>
      <c r="AV65" s="98"/>
      <c r="AW65" s="98"/>
      <c r="AX65" s="98"/>
    </row>
    <row r="66" spans="1:50" s="79" customFormat="1" ht="19.2" customHeight="1">
      <c r="A66" s="128" t="s">
        <v>133</v>
      </c>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row>
    <row r="67" spans="1:50" s="79" customFormat="1" ht="19.2" customHeight="1">
      <c r="B67" s="87"/>
      <c r="C67" s="87"/>
      <c r="D67" s="87"/>
      <c r="E67" s="87"/>
      <c r="F67" s="87"/>
      <c r="G67" s="87"/>
      <c r="H67" s="87"/>
      <c r="I67" s="87"/>
      <c r="J67" s="87"/>
      <c r="K67" s="87"/>
      <c r="L67" s="87"/>
      <c r="M67" s="87"/>
      <c r="N67" s="87"/>
      <c r="O67" s="87"/>
      <c r="P67" s="88"/>
      <c r="Q67" s="88"/>
      <c r="R67" s="88"/>
      <c r="S67" s="88"/>
      <c r="T67" s="88"/>
      <c r="U67" s="98"/>
      <c r="V67" s="98"/>
      <c r="W67" s="98"/>
      <c r="X67" s="98"/>
      <c r="Y67" s="98"/>
      <c r="Z67" s="98"/>
      <c r="AA67" s="98"/>
      <c r="AB67" s="98"/>
      <c r="AC67" s="98"/>
      <c r="AD67" s="98"/>
      <c r="AE67" s="98"/>
      <c r="AF67" s="98"/>
      <c r="AG67" s="98"/>
      <c r="AH67" s="98"/>
      <c r="AI67" s="98"/>
      <c r="AJ67" s="98"/>
      <c r="AK67" s="98"/>
      <c r="AL67" s="98"/>
      <c r="AM67" s="98"/>
      <c r="AN67" s="98"/>
      <c r="AO67" s="98"/>
      <c r="AP67" s="98"/>
      <c r="AQ67" s="98"/>
      <c r="AR67" s="98"/>
      <c r="AS67" s="98"/>
      <c r="AT67" s="98"/>
      <c r="AU67" s="98"/>
      <c r="AV67" s="98"/>
      <c r="AW67" s="98"/>
      <c r="AX67" s="98"/>
    </row>
    <row r="68" spans="1:50" s="79" customFormat="1" ht="19.2" customHeight="1">
      <c r="A68" s="102" t="s">
        <v>128</v>
      </c>
      <c r="I68" s="102"/>
      <c r="J68" s="102"/>
      <c r="O68" s="102"/>
      <c r="Q68" s="102" t="s">
        <v>131</v>
      </c>
    </row>
    <row r="69" spans="1:50" s="79" customFormat="1" ht="19.2" customHeight="1">
      <c r="A69" s="254" t="s">
        <v>31</v>
      </c>
      <c r="B69" s="254"/>
      <c r="C69" s="254"/>
      <c r="D69" s="254"/>
      <c r="E69" s="292" t="s">
        <v>32</v>
      </c>
      <c r="F69" s="292"/>
      <c r="G69" s="292"/>
      <c r="H69" s="292"/>
      <c r="I69" s="292"/>
      <c r="J69" s="292"/>
      <c r="K69" s="292"/>
      <c r="L69" s="292"/>
      <c r="M69" s="292"/>
      <c r="N69" s="292"/>
      <c r="O69" s="292"/>
      <c r="P69" s="255" t="s">
        <v>33</v>
      </c>
      <c r="Q69" s="256"/>
      <c r="R69" s="256"/>
      <c r="S69" s="256"/>
      <c r="T69" s="256"/>
      <c r="U69" s="254" t="s">
        <v>42</v>
      </c>
      <c r="V69" s="254"/>
      <c r="W69" s="254"/>
      <c r="X69" s="254"/>
      <c r="Y69" s="254"/>
      <c r="Z69" s="254"/>
      <c r="AA69" s="254"/>
      <c r="AB69" s="254"/>
      <c r="AC69" s="254"/>
      <c r="AD69" s="254"/>
      <c r="AE69" s="254"/>
      <c r="AF69" s="254"/>
      <c r="AG69" s="254"/>
      <c r="AH69" s="254"/>
      <c r="AI69" s="254"/>
      <c r="AJ69" s="254"/>
      <c r="AK69" s="254"/>
      <c r="AL69" s="254"/>
      <c r="AM69" s="254"/>
      <c r="AN69" s="254"/>
      <c r="AO69" s="254"/>
      <c r="AP69" s="254"/>
      <c r="AQ69" s="254"/>
      <c r="AR69" s="254"/>
      <c r="AS69" s="254"/>
      <c r="AT69" s="254"/>
      <c r="AU69" s="254"/>
      <c r="AV69" s="254"/>
      <c r="AW69" s="254"/>
      <c r="AX69" s="254"/>
    </row>
    <row r="70" spans="1:50" s="79" customFormat="1" ht="19.2" customHeight="1">
      <c r="A70" s="258" t="s">
        <v>35</v>
      </c>
      <c r="B70" s="259"/>
      <c r="C70" s="259"/>
      <c r="D70" s="260"/>
      <c r="E70" s="287" t="s">
        <v>130</v>
      </c>
      <c r="F70" s="288"/>
      <c r="G70" s="288"/>
      <c r="H70" s="288"/>
      <c r="I70" s="288"/>
      <c r="J70" s="288"/>
      <c r="K70" s="288"/>
      <c r="L70" s="288"/>
      <c r="M70" s="288"/>
      <c r="N70" s="288"/>
      <c r="O70" s="289"/>
      <c r="P70" s="293">
        <f>U70*AA70</f>
        <v>0</v>
      </c>
      <c r="Q70" s="294"/>
      <c r="R70" s="294"/>
      <c r="S70" s="294"/>
      <c r="T70" s="295"/>
      <c r="U70" s="290">
        <f>SUM(⑤症例実施経費算出表!K11:K13)</f>
        <v>0</v>
      </c>
      <c r="V70" s="291"/>
      <c r="W70" s="291"/>
      <c r="X70" s="291"/>
      <c r="Y70" s="92" t="s">
        <v>36</v>
      </c>
      <c r="Z70" s="92" t="s">
        <v>55</v>
      </c>
      <c r="AA70" s="177">
        <f>⑤症例実施経費算出表!C$22</f>
        <v>0</v>
      </c>
      <c r="AB70" s="176" t="s">
        <v>56</v>
      </c>
      <c r="AC70" s="83"/>
      <c r="AD70" s="93"/>
      <c r="AE70" s="133"/>
      <c r="AF70" s="133"/>
      <c r="AG70" s="133"/>
      <c r="AH70" s="133"/>
      <c r="AI70" s="133"/>
      <c r="AJ70" s="133"/>
      <c r="AK70" s="133"/>
      <c r="AL70" s="133"/>
      <c r="AM70" s="133"/>
      <c r="AN70" s="133"/>
      <c r="AO70" s="133"/>
      <c r="AP70" s="133"/>
      <c r="AQ70" s="133"/>
      <c r="AR70" s="133"/>
      <c r="AS70" s="133"/>
      <c r="AT70" s="133"/>
      <c r="AU70" s="133"/>
      <c r="AV70" s="133"/>
      <c r="AW70" s="133"/>
      <c r="AX70" s="134"/>
    </row>
    <row r="71" spans="1:50" s="79" customFormat="1" ht="19.2" customHeight="1">
      <c r="A71" s="261"/>
      <c r="B71" s="262"/>
      <c r="C71" s="262"/>
      <c r="D71" s="263"/>
      <c r="E71" s="287" t="s">
        <v>129</v>
      </c>
      <c r="F71" s="288"/>
      <c r="G71" s="288"/>
      <c r="H71" s="288"/>
      <c r="I71" s="288"/>
      <c r="J71" s="288"/>
      <c r="K71" s="288"/>
      <c r="L71" s="288"/>
      <c r="M71" s="288"/>
      <c r="N71" s="288"/>
      <c r="O71" s="289"/>
      <c r="P71" s="293">
        <f t="shared" ref="P71:P72" si="2">U71*AA71</f>
        <v>0</v>
      </c>
      <c r="Q71" s="294"/>
      <c r="R71" s="294"/>
      <c r="S71" s="294"/>
      <c r="T71" s="295"/>
      <c r="U71" s="290">
        <f>SUM(⑤症例実施経費算出表!K15:K16)</f>
        <v>0</v>
      </c>
      <c r="V71" s="291"/>
      <c r="W71" s="291"/>
      <c r="X71" s="291"/>
      <c r="Y71" s="85" t="s">
        <v>36</v>
      </c>
      <c r="Z71" s="92" t="s">
        <v>55</v>
      </c>
      <c r="AA71" s="177">
        <f>⑤症例実施経費算出表!C$22</f>
        <v>0</v>
      </c>
      <c r="AB71" s="176" t="s">
        <v>56</v>
      </c>
      <c r="AC71" s="83"/>
      <c r="AD71" s="86"/>
      <c r="AE71" s="85"/>
      <c r="AF71" s="85"/>
      <c r="AG71" s="83"/>
      <c r="AH71" s="83"/>
      <c r="AI71" s="132"/>
      <c r="AJ71" s="132"/>
      <c r="AK71" s="132"/>
      <c r="AL71" s="132"/>
      <c r="AM71" s="132"/>
      <c r="AN71" s="132"/>
      <c r="AO71" s="135"/>
      <c r="AP71" s="135"/>
      <c r="AQ71" s="135"/>
      <c r="AR71" s="135"/>
      <c r="AS71" s="135"/>
      <c r="AT71" s="135"/>
      <c r="AU71" s="135"/>
      <c r="AV71" s="135"/>
      <c r="AW71" s="135"/>
      <c r="AX71" s="94"/>
    </row>
    <row r="72" spans="1:50" s="79" customFormat="1" ht="19.2" customHeight="1">
      <c r="A72" s="261"/>
      <c r="B72" s="262"/>
      <c r="C72" s="262"/>
      <c r="D72" s="263"/>
      <c r="E72" s="287" t="s">
        <v>117</v>
      </c>
      <c r="F72" s="288"/>
      <c r="G72" s="288"/>
      <c r="H72" s="288"/>
      <c r="I72" s="288"/>
      <c r="J72" s="288"/>
      <c r="K72" s="288"/>
      <c r="L72" s="288"/>
      <c r="M72" s="288"/>
      <c r="N72" s="288"/>
      <c r="O72" s="289"/>
      <c r="P72" s="293">
        <f t="shared" si="2"/>
        <v>0</v>
      </c>
      <c r="Q72" s="294"/>
      <c r="R72" s="294"/>
      <c r="S72" s="294"/>
      <c r="T72" s="295"/>
      <c r="U72" s="290">
        <f>SUM(⑤症例実施経費算出表!K17:K18)</f>
        <v>0</v>
      </c>
      <c r="V72" s="291"/>
      <c r="W72" s="291"/>
      <c r="X72" s="291"/>
      <c r="Y72" s="85" t="s">
        <v>36</v>
      </c>
      <c r="Z72" s="92" t="s">
        <v>55</v>
      </c>
      <c r="AA72" s="177">
        <f>⑤症例実施経費算出表!C$22</f>
        <v>0</v>
      </c>
      <c r="AB72" s="176" t="s">
        <v>56</v>
      </c>
      <c r="AC72" s="83"/>
      <c r="AD72" s="86"/>
      <c r="AE72" s="85"/>
      <c r="AF72" s="85"/>
      <c r="AG72" s="83"/>
      <c r="AH72" s="83"/>
      <c r="AI72" s="132"/>
      <c r="AJ72" s="132"/>
      <c r="AK72" s="132"/>
      <c r="AL72" s="132"/>
      <c r="AM72" s="132"/>
      <c r="AN72" s="132"/>
      <c r="AO72" s="135"/>
      <c r="AP72" s="135"/>
      <c r="AQ72" s="135"/>
      <c r="AR72" s="135"/>
      <c r="AS72" s="135"/>
      <c r="AT72" s="135"/>
      <c r="AU72" s="135"/>
      <c r="AV72" s="135"/>
      <c r="AW72" s="135"/>
      <c r="AX72" s="94"/>
    </row>
    <row r="73" spans="1:50" s="79" customFormat="1" ht="19.2" customHeight="1">
      <c r="A73" s="261"/>
      <c r="B73" s="262"/>
      <c r="C73" s="262"/>
      <c r="D73" s="263"/>
      <c r="E73" s="282" t="s">
        <v>118</v>
      </c>
      <c r="F73" s="282"/>
      <c r="G73" s="282"/>
      <c r="H73" s="282"/>
      <c r="I73" s="282"/>
      <c r="J73" s="282"/>
      <c r="K73" s="282"/>
      <c r="L73" s="282"/>
      <c r="M73" s="282"/>
      <c r="N73" s="282"/>
      <c r="O73" s="282"/>
      <c r="P73" s="296">
        <f>ROUND(SUM(P70:T72)*0.2,-1)</f>
        <v>0</v>
      </c>
      <c r="Q73" s="297"/>
      <c r="R73" s="297"/>
      <c r="S73" s="297"/>
      <c r="T73" s="298"/>
      <c r="U73" s="267" t="s">
        <v>123</v>
      </c>
      <c r="V73" s="268"/>
      <c r="W73" s="268"/>
      <c r="X73" s="268"/>
      <c r="Y73" s="268"/>
      <c r="Z73" s="268"/>
      <c r="AA73" s="268"/>
      <c r="AB73" s="268"/>
      <c r="AC73" s="268"/>
      <c r="AD73" s="268"/>
      <c r="AE73" s="268"/>
      <c r="AF73" s="268"/>
      <c r="AG73" s="268"/>
      <c r="AH73" s="268"/>
      <c r="AI73" s="268"/>
      <c r="AJ73" s="268"/>
      <c r="AK73" s="268"/>
      <c r="AL73" s="268"/>
      <c r="AM73" s="268"/>
      <c r="AN73" s="268"/>
      <c r="AO73" s="268"/>
      <c r="AP73" s="268"/>
      <c r="AQ73" s="268"/>
      <c r="AR73" s="268"/>
      <c r="AS73" s="268"/>
      <c r="AT73" s="268"/>
      <c r="AU73" s="268"/>
      <c r="AV73" s="268"/>
      <c r="AW73" s="268"/>
      <c r="AX73" s="269"/>
    </row>
    <row r="74" spans="1:50" s="79" customFormat="1" ht="19.2" customHeight="1">
      <c r="A74" s="264"/>
      <c r="B74" s="265"/>
      <c r="C74" s="265"/>
      <c r="D74" s="266"/>
      <c r="E74" s="300" t="s">
        <v>43</v>
      </c>
      <c r="F74" s="300"/>
      <c r="G74" s="300"/>
      <c r="H74" s="300"/>
      <c r="I74" s="300"/>
      <c r="J74" s="300"/>
      <c r="K74" s="300"/>
      <c r="L74" s="300"/>
      <c r="M74" s="300"/>
      <c r="N74" s="300"/>
      <c r="O74" s="300"/>
      <c r="P74" s="301">
        <f>SUM(P70:P73)</f>
        <v>0</v>
      </c>
      <c r="Q74" s="302"/>
      <c r="R74" s="302"/>
      <c r="S74" s="302"/>
      <c r="T74" s="302"/>
      <c r="U74" s="267" t="s">
        <v>132</v>
      </c>
      <c r="V74" s="268"/>
      <c r="W74" s="268"/>
      <c r="X74" s="268"/>
      <c r="Y74" s="268"/>
      <c r="Z74" s="268"/>
      <c r="AA74" s="268"/>
      <c r="AB74" s="268"/>
      <c r="AC74" s="268"/>
      <c r="AD74" s="268"/>
      <c r="AE74" s="268"/>
      <c r="AF74" s="268"/>
      <c r="AG74" s="268"/>
      <c r="AH74" s="268"/>
      <c r="AI74" s="268"/>
      <c r="AJ74" s="268"/>
      <c r="AK74" s="268"/>
      <c r="AL74" s="268"/>
      <c r="AM74" s="268"/>
      <c r="AN74" s="268"/>
      <c r="AO74" s="268"/>
      <c r="AP74" s="268"/>
      <c r="AQ74" s="268"/>
      <c r="AR74" s="268"/>
      <c r="AS74" s="268"/>
      <c r="AT74" s="268"/>
      <c r="AU74" s="268"/>
      <c r="AV74" s="268"/>
      <c r="AW74" s="268"/>
      <c r="AX74" s="269"/>
    </row>
    <row r="75" spans="1:50" s="79" customFormat="1" ht="19.2" customHeight="1" thickBot="1">
      <c r="A75" s="299" t="s">
        <v>39</v>
      </c>
      <c r="B75" s="299"/>
      <c r="C75" s="299"/>
      <c r="D75" s="299"/>
      <c r="E75" s="299"/>
      <c r="F75" s="299"/>
      <c r="G75" s="299"/>
      <c r="H75" s="299"/>
      <c r="I75" s="299"/>
      <c r="J75" s="299"/>
      <c r="K75" s="299"/>
      <c r="L75" s="299"/>
      <c r="M75" s="299"/>
      <c r="N75" s="299"/>
      <c r="O75" s="299"/>
      <c r="P75" s="209">
        <f>ROUND(P74*0.3,-1)</f>
        <v>0</v>
      </c>
      <c r="Q75" s="210"/>
      <c r="R75" s="210"/>
      <c r="S75" s="210"/>
      <c r="T75" s="210"/>
      <c r="U75" s="211" t="s">
        <v>44</v>
      </c>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3"/>
    </row>
    <row r="76" spans="1:50" s="79" customFormat="1" ht="19.2" customHeight="1" thickTop="1" thickBot="1">
      <c r="A76" s="214" t="s">
        <v>47</v>
      </c>
      <c r="B76" s="214"/>
      <c r="C76" s="214"/>
      <c r="D76" s="214"/>
      <c r="E76" s="214"/>
      <c r="F76" s="214"/>
      <c r="G76" s="214"/>
      <c r="H76" s="214"/>
      <c r="I76" s="214"/>
      <c r="J76" s="214"/>
      <c r="K76" s="214"/>
      <c r="L76" s="214"/>
      <c r="M76" s="214"/>
      <c r="N76" s="214"/>
      <c r="O76" s="215"/>
      <c r="P76" s="216">
        <f>P74+P75</f>
        <v>0</v>
      </c>
      <c r="Q76" s="217"/>
      <c r="R76" s="217"/>
      <c r="S76" s="217"/>
      <c r="T76" s="218"/>
      <c r="U76" s="219"/>
      <c r="V76" s="219"/>
      <c r="W76" s="219"/>
      <c r="X76" s="219"/>
      <c r="Y76" s="219"/>
      <c r="Z76" s="219"/>
      <c r="AA76" s="219"/>
      <c r="AB76" s="219"/>
      <c r="AC76" s="219"/>
      <c r="AD76" s="219"/>
      <c r="AE76" s="219"/>
      <c r="AF76" s="219"/>
      <c r="AG76" s="219"/>
      <c r="AH76" s="219"/>
      <c r="AI76" s="219"/>
      <c r="AJ76" s="219"/>
      <c r="AK76" s="219"/>
      <c r="AL76" s="219"/>
      <c r="AM76" s="219"/>
      <c r="AN76" s="219"/>
      <c r="AO76" s="219"/>
      <c r="AP76" s="219"/>
      <c r="AQ76" s="219"/>
      <c r="AR76" s="219"/>
      <c r="AS76" s="219"/>
      <c r="AT76" s="219"/>
      <c r="AU76" s="219"/>
      <c r="AV76" s="219"/>
      <c r="AW76" s="219"/>
      <c r="AX76" s="220"/>
    </row>
    <row r="77" spans="1:50" s="79" customFormat="1" ht="19.2" customHeight="1" thickBot="1">
      <c r="A77" s="221" t="s">
        <v>48</v>
      </c>
      <c r="B77" s="222"/>
      <c r="C77" s="222"/>
      <c r="D77" s="222"/>
      <c r="E77" s="222"/>
      <c r="F77" s="222"/>
      <c r="G77" s="222"/>
      <c r="H77" s="222"/>
      <c r="I77" s="222"/>
      <c r="J77" s="222"/>
      <c r="K77" s="222"/>
      <c r="L77" s="222"/>
      <c r="M77" s="222"/>
      <c r="N77" s="222"/>
      <c r="O77" s="223"/>
      <c r="P77" s="224">
        <f>ROUNDDOWN((U77+1)*P76,0)</f>
        <v>0</v>
      </c>
      <c r="Q77" s="225"/>
      <c r="R77" s="225"/>
      <c r="S77" s="225"/>
      <c r="T77" s="226"/>
      <c r="U77" s="227">
        <v>0.1</v>
      </c>
      <c r="V77" s="228"/>
      <c r="W77" s="228"/>
      <c r="X77" s="228"/>
      <c r="Y77" s="118"/>
      <c r="Z77" s="120" t="s">
        <v>138</v>
      </c>
      <c r="AA77" s="120"/>
      <c r="AB77" s="120"/>
      <c r="AC77" s="120"/>
      <c r="AD77" s="120"/>
      <c r="AE77" s="229" t="e">
        <f>P77/AA70</f>
        <v>#DIV/0!</v>
      </c>
      <c r="AF77" s="229"/>
      <c r="AG77" s="229"/>
      <c r="AH77" s="120" t="s">
        <v>58</v>
      </c>
      <c r="AI77" s="120"/>
      <c r="AJ77" s="118"/>
      <c r="AK77" s="118"/>
      <c r="AL77" s="118"/>
      <c r="AM77" s="118"/>
      <c r="AN77" s="118"/>
      <c r="AO77" s="118"/>
      <c r="AP77" s="118"/>
      <c r="AQ77" s="118"/>
      <c r="AR77" s="118"/>
      <c r="AS77" s="118"/>
      <c r="AT77" s="118"/>
      <c r="AU77" s="118"/>
      <c r="AV77" s="118"/>
      <c r="AW77" s="118"/>
      <c r="AX77" s="119"/>
    </row>
    <row r="78" spans="1:50" s="79" customFormat="1" ht="19.2" customHeight="1">
      <c r="A78" s="96"/>
      <c r="B78" s="96"/>
      <c r="C78" s="96"/>
      <c r="D78" s="96"/>
      <c r="E78" s="96"/>
      <c r="F78" s="96"/>
      <c r="G78" s="96"/>
      <c r="H78" s="96"/>
      <c r="I78" s="96"/>
      <c r="J78" s="96"/>
      <c r="K78" s="96"/>
      <c r="L78" s="96"/>
      <c r="M78" s="96"/>
      <c r="N78" s="96"/>
      <c r="O78" s="96"/>
      <c r="P78" s="97"/>
      <c r="Q78" s="97"/>
      <c r="R78" s="97"/>
      <c r="S78" s="97"/>
      <c r="T78" s="97"/>
      <c r="U78" s="169"/>
      <c r="V78" s="169"/>
      <c r="W78" s="169"/>
      <c r="X78" s="169"/>
      <c r="Y78" s="169"/>
      <c r="Z78" s="169"/>
      <c r="AA78" s="169"/>
      <c r="AB78" s="169"/>
      <c r="AC78" s="169"/>
      <c r="AD78" s="169"/>
      <c r="AE78" s="169"/>
      <c r="AF78" s="169"/>
      <c r="AG78" s="169"/>
      <c r="AH78" s="169"/>
      <c r="AI78" s="169"/>
      <c r="AJ78" s="169"/>
      <c r="AK78" s="169"/>
      <c r="AL78" s="169"/>
      <c r="AM78" s="169"/>
      <c r="AN78" s="169"/>
      <c r="AO78" s="169"/>
      <c r="AP78" s="169"/>
      <c r="AQ78" s="169"/>
      <c r="AR78" s="169"/>
      <c r="AS78" s="169"/>
      <c r="AT78" s="169"/>
      <c r="AU78" s="169"/>
      <c r="AV78" s="169"/>
      <c r="AW78" s="169"/>
      <c r="AX78" s="169"/>
    </row>
    <row r="79" spans="1:50" ht="21" customHeight="1"/>
    <row r="80" spans="1:50" s="123" customFormat="1" ht="21" customHeight="1"/>
    <row r="81" ht="21" customHeight="1"/>
    <row r="82" ht="21" customHeight="1"/>
    <row r="83" ht="21" customHeight="1"/>
    <row r="84" ht="21" customHeight="1"/>
    <row r="85" ht="21" customHeight="1"/>
    <row r="86" ht="21" customHeight="1"/>
    <row r="87" ht="21" customHeight="1"/>
    <row r="88" ht="21" customHeight="1"/>
    <row r="89" ht="21" customHeight="1"/>
    <row r="90" ht="21" customHeight="1"/>
    <row r="91" ht="21" customHeight="1"/>
    <row r="92" ht="21" customHeight="1"/>
    <row r="93" ht="21" customHeight="1"/>
    <row r="94" ht="21" customHeight="1"/>
    <row r="95" ht="21" customHeight="1"/>
    <row r="96" ht="21" customHeight="1"/>
    <row r="97" ht="21" customHeight="1"/>
    <row r="98" ht="21" customHeight="1"/>
    <row r="99" ht="21" customHeight="1"/>
    <row r="100" ht="21" customHeight="1"/>
    <row r="101" ht="21" customHeight="1"/>
    <row r="102" ht="21" customHeight="1"/>
    <row r="103" ht="21" customHeight="1"/>
  </sheetData>
  <mergeCells count="152">
    <mergeCell ref="A76:O76"/>
    <mergeCell ref="P76:T76"/>
    <mergeCell ref="U76:AX76"/>
    <mergeCell ref="A77:O77"/>
    <mergeCell ref="P77:T77"/>
    <mergeCell ref="U77:X77"/>
    <mergeCell ref="AE77:AG77"/>
    <mergeCell ref="E73:O73"/>
    <mergeCell ref="P73:T73"/>
    <mergeCell ref="U73:AX73"/>
    <mergeCell ref="E74:O74"/>
    <mergeCell ref="P74:T74"/>
    <mergeCell ref="U74:AX74"/>
    <mergeCell ref="A75:O75"/>
    <mergeCell ref="P75:T75"/>
    <mergeCell ref="U75:AX75"/>
    <mergeCell ref="E41:V41"/>
    <mergeCell ref="W41:AA41"/>
    <mergeCell ref="AB41:AX41"/>
    <mergeCell ref="AD1:AG1"/>
    <mergeCell ref="AH1:AW1"/>
    <mergeCell ref="AD2:AG3"/>
    <mergeCell ref="AH2:AW2"/>
    <mergeCell ref="AH3:AW3"/>
    <mergeCell ref="AL4:AN4"/>
    <mergeCell ref="AP4:AQ4"/>
    <mergeCell ref="AS4:AT4"/>
    <mergeCell ref="J5:V5"/>
    <mergeCell ref="A36:V36"/>
    <mergeCell ref="W36:AA36"/>
    <mergeCell ref="A34:V34"/>
    <mergeCell ref="W34:AA34"/>
    <mergeCell ref="AB34:AX34"/>
    <mergeCell ref="A35:V35"/>
    <mergeCell ref="W35:AA35"/>
    <mergeCell ref="AB35:AX35"/>
    <mergeCell ref="AB36:AE36"/>
    <mergeCell ref="AF36:AX36"/>
    <mergeCell ref="A39:D39"/>
    <mergeCell ref="E39:V39"/>
    <mergeCell ref="W40:AA40"/>
    <mergeCell ref="AB40:AE40"/>
    <mergeCell ref="AH40:AI40"/>
    <mergeCell ref="AJ40:AX40"/>
    <mergeCell ref="Y5:AC5"/>
    <mergeCell ref="AI11:AX11"/>
    <mergeCell ref="AI12:AU12"/>
    <mergeCell ref="AI14:AU14"/>
    <mergeCell ref="E27:V27"/>
    <mergeCell ref="W27:AA27"/>
    <mergeCell ref="E31:V31"/>
    <mergeCell ref="W31:AA31"/>
    <mergeCell ref="AB31:AX31"/>
    <mergeCell ref="AJ25:AX25"/>
    <mergeCell ref="E26:V26"/>
    <mergeCell ref="W26:AA26"/>
    <mergeCell ref="AB27:AE27"/>
    <mergeCell ref="E29:V29"/>
    <mergeCell ref="W29:AA29"/>
    <mergeCell ref="AB29:AE29"/>
    <mergeCell ref="AB26:AE26"/>
    <mergeCell ref="AH26:AI26"/>
    <mergeCell ref="AJ26:AX26"/>
    <mergeCell ref="E28:V28"/>
    <mergeCell ref="A55:D59"/>
    <mergeCell ref="E55:O55"/>
    <mergeCell ref="P55:T55"/>
    <mergeCell ref="E59:O59"/>
    <mergeCell ref="P59:T59"/>
    <mergeCell ref="A54:D54"/>
    <mergeCell ref="E54:O54"/>
    <mergeCell ref="U59:AX59"/>
    <mergeCell ref="U55:X55"/>
    <mergeCell ref="E56:O56"/>
    <mergeCell ref="P56:T56"/>
    <mergeCell ref="E57:O57"/>
    <mergeCell ref="P57:T57"/>
    <mergeCell ref="U57:X57"/>
    <mergeCell ref="U56:X56"/>
    <mergeCell ref="W39:AA39"/>
    <mergeCell ref="AB39:AX39"/>
    <mergeCell ref="A40:D42"/>
    <mergeCell ref="E40:V40"/>
    <mergeCell ref="A69:D69"/>
    <mergeCell ref="A70:D74"/>
    <mergeCell ref="E70:O70"/>
    <mergeCell ref="U70:X70"/>
    <mergeCell ref="E71:O71"/>
    <mergeCell ref="U71:X71"/>
    <mergeCell ref="P54:T54"/>
    <mergeCell ref="U54:AX54"/>
    <mergeCell ref="E69:O69"/>
    <mergeCell ref="P69:T69"/>
    <mergeCell ref="U69:AX69"/>
    <mergeCell ref="P70:T70"/>
    <mergeCell ref="P71:T71"/>
    <mergeCell ref="P72:T72"/>
    <mergeCell ref="U72:X72"/>
    <mergeCell ref="E72:O72"/>
    <mergeCell ref="E58:O58"/>
    <mergeCell ref="P58:T58"/>
    <mergeCell ref="U58:AX58"/>
    <mergeCell ref="A60:O60"/>
    <mergeCell ref="W25:AA25"/>
    <mergeCell ref="AB25:AE25"/>
    <mergeCell ref="AH25:AI25"/>
    <mergeCell ref="E33:V33"/>
    <mergeCell ref="W33:AA33"/>
    <mergeCell ref="AB33:AX33"/>
    <mergeCell ref="W28:AA28"/>
    <mergeCell ref="AB28:AE28"/>
    <mergeCell ref="AH28:AI28"/>
    <mergeCell ref="AJ28:AX28"/>
    <mergeCell ref="E30:V30"/>
    <mergeCell ref="W30:AA30"/>
    <mergeCell ref="AB30:AE30"/>
    <mergeCell ref="E32:V32"/>
    <mergeCell ref="W32:AA32"/>
    <mergeCell ref="AB32:AX32"/>
    <mergeCell ref="Z20:AH20"/>
    <mergeCell ref="AJ20:AQ20"/>
    <mergeCell ref="I16:AX16"/>
    <mergeCell ref="B20:J20"/>
    <mergeCell ref="L20:S20"/>
    <mergeCell ref="A45:V45"/>
    <mergeCell ref="W45:AA45"/>
    <mergeCell ref="E42:V42"/>
    <mergeCell ref="W42:AA42"/>
    <mergeCell ref="AB42:AX42"/>
    <mergeCell ref="A43:V43"/>
    <mergeCell ref="W43:AA43"/>
    <mergeCell ref="AB43:AX43"/>
    <mergeCell ref="A44:V44"/>
    <mergeCell ref="W44:AA44"/>
    <mergeCell ref="AB44:AX44"/>
    <mergeCell ref="AB45:AE45"/>
    <mergeCell ref="AF45:AX45"/>
    <mergeCell ref="A24:D24"/>
    <mergeCell ref="E24:V24"/>
    <mergeCell ref="W24:AA24"/>
    <mergeCell ref="AB24:AX24"/>
    <mergeCell ref="A25:D33"/>
    <mergeCell ref="E25:V25"/>
    <mergeCell ref="P60:T60"/>
    <mergeCell ref="U60:AX60"/>
    <mergeCell ref="A61:O61"/>
    <mergeCell ref="P61:T61"/>
    <mergeCell ref="U61:AX61"/>
    <mergeCell ref="A62:O62"/>
    <mergeCell ref="P62:T62"/>
    <mergeCell ref="U62:X62"/>
    <mergeCell ref="AE62:AG62"/>
  </mergeCells>
  <phoneticPr fontId="2"/>
  <dataValidations count="2">
    <dataValidation type="list" allowBlank="1" showInputMessage="1" showErrorMessage="1" sqref="V65471:V65480 JR65471:JR65480 TN65471:TN65480 ADJ65471:ADJ65480 ANF65471:ANF65480 AXB65471:AXB65480 BGX65471:BGX65480 BQT65471:BQT65480 CAP65471:CAP65480 CKL65471:CKL65480 CUH65471:CUH65480 DED65471:DED65480 DNZ65471:DNZ65480 DXV65471:DXV65480 EHR65471:EHR65480 ERN65471:ERN65480 FBJ65471:FBJ65480 FLF65471:FLF65480 FVB65471:FVB65480 GEX65471:GEX65480 GOT65471:GOT65480 GYP65471:GYP65480 HIL65471:HIL65480 HSH65471:HSH65480 ICD65471:ICD65480 ILZ65471:ILZ65480 IVV65471:IVV65480 JFR65471:JFR65480 JPN65471:JPN65480 JZJ65471:JZJ65480 KJF65471:KJF65480 KTB65471:KTB65480 LCX65471:LCX65480 LMT65471:LMT65480 LWP65471:LWP65480 MGL65471:MGL65480 MQH65471:MQH65480 NAD65471:NAD65480 NJZ65471:NJZ65480 NTV65471:NTV65480 ODR65471:ODR65480 ONN65471:ONN65480 OXJ65471:OXJ65480 PHF65471:PHF65480 PRB65471:PRB65480 QAX65471:QAX65480 QKT65471:QKT65480 QUP65471:QUP65480 REL65471:REL65480 ROH65471:ROH65480 RYD65471:RYD65480 SHZ65471:SHZ65480 SRV65471:SRV65480 TBR65471:TBR65480 TLN65471:TLN65480 TVJ65471:TVJ65480 UFF65471:UFF65480 UPB65471:UPB65480 UYX65471:UYX65480 VIT65471:VIT65480 VSP65471:VSP65480 WCL65471:WCL65480 WMH65471:WMH65480 WWD65471:WWD65480 V131007:V131016 JR131007:JR131016 TN131007:TN131016 ADJ131007:ADJ131016 ANF131007:ANF131016 AXB131007:AXB131016 BGX131007:BGX131016 BQT131007:BQT131016 CAP131007:CAP131016 CKL131007:CKL131016 CUH131007:CUH131016 DED131007:DED131016 DNZ131007:DNZ131016 DXV131007:DXV131016 EHR131007:EHR131016 ERN131007:ERN131016 FBJ131007:FBJ131016 FLF131007:FLF131016 FVB131007:FVB131016 GEX131007:GEX131016 GOT131007:GOT131016 GYP131007:GYP131016 HIL131007:HIL131016 HSH131007:HSH131016 ICD131007:ICD131016 ILZ131007:ILZ131016 IVV131007:IVV131016 JFR131007:JFR131016 JPN131007:JPN131016 JZJ131007:JZJ131016 KJF131007:KJF131016 KTB131007:KTB131016 LCX131007:LCX131016 LMT131007:LMT131016 LWP131007:LWP131016 MGL131007:MGL131016 MQH131007:MQH131016 NAD131007:NAD131016 NJZ131007:NJZ131016 NTV131007:NTV131016 ODR131007:ODR131016 ONN131007:ONN131016 OXJ131007:OXJ131016 PHF131007:PHF131016 PRB131007:PRB131016 QAX131007:QAX131016 QKT131007:QKT131016 QUP131007:QUP131016 REL131007:REL131016 ROH131007:ROH131016 RYD131007:RYD131016 SHZ131007:SHZ131016 SRV131007:SRV131016 TBR131007:TBR131016 TLN131007:TLN131016 TVJ131007:TVJ131016 UFF131007:UFF131016 UPB131007:UPB131016 UYX131007:UYX131016 VIT131007:VIT131016 VSP131007:VSP131016 WCL131007:WCL131016 WMH131007:WMH131016 WWD131007:WWD131016 V196543:V196552 JR196543:JR196552 TN196543:TN196552 ADJ196543:ADJ196552 ANF196543:ANF196552 AXB196543:AXB196552 BGX196543:BGX196552 BQT196543:BQT196552 CAP196543:CAP196552 CKL196543:CKL196552 CUH196543:CUH196552 DED196543:DED196552 DNZ196543:DNZ196552 DXV196543:DXV196552 EHR196543:EHR196552 ERN196543:ERN196552 FBJ196543:FBJ196552 FLF196543:FLF196552 FVB196543:FVB196552 GEX196543:GEX196552 GOT196543:GOT196552 GYP196543:GYP196552 HIL196543:HIL196552 HSH196543:HSH196552 ICD196543:ICD196552 ILZ196543:ILZ196552 IVV196543:IVV196552 JFR196543:JFR196552 JPN196543:JPN196552 JZJ196543:JZJ196552 KJF196543:KJF196552 KTB196543:KTB196552 LCX196543:LCX196552 LMT196543:LMT196552 LWP196543:LWP196552 MGL196543:MGL196552 MQH196543:MQH196552 NAD196543:NAD196552 NJZ196543:NJZ196552 NTV196543:NTV196552 ODR196543:ODR196552 ONN196543:ONN196552 OXJ196543:OXJ196552 PHF196543:PHF196552 PRB196543:PRB196552 QAX196543:QAX196552 QKT196543:QKT196552 QUP196543:QUP196552 REL196543:REL196552 ROH196543:ROH196552 RYD196543:RYD196552 SHZ196543:SHZ196552 SRV196543:SRV196552 TBR196543:TBR196552 TLN196543:TLN196552 TVJ196543:TVJ196552 UFF196543:UFF196552 UPB196543:UPB196552 UYX196543:UYX196552 VIT196543:VIT196552 VSP196543:VSP196552 WCL196543:WCL196552 WMH196543:WMH196552 WWD196543:WWD196552 V262079:V262088 JR262079:JR262088 TN262079:TN262088 ADJ262079:ADJ262088 ANF262079:ANF262088 AXB262079:AXB262088 BGX262079:BGX262088 BQT262079:BQT262088 CAP262079:CAP262088 CKL262079:CKL262088 CUH262079:CUH262088 DED262079:DED262088 DNZ262079:DNZ262088 DXV262079:DXV262088 EHR262079:EHR262088 ERN262079:ERN262088 FBJ262079:FBJ262088 FLF262079:FLF262088 FVB262079:FVB262088 GEX262079:GEX262088 GOT262079:GOT262088 GYP262079:GYP262088 HIL262079:HIL262088 HSH262079:HSH262088 ICD262079:ICD262088 ILZ262079:ILZ262088 IVV262079:IVV262088 JFR262079:JFR262088 JPN262079:JPN262088 JZJ262079:JZJ262088 KJF262079:KJF262088 KTB262079:KTB262088 LCX262079:LCX262088 LMT262079:LMT262088 LWP262079:LWP262088 MGL262079:MGL262088 MQH262079:MQH262088 NAD262079:NAD262088 NJZ262079:NJZ262088 NTV262079:NTV262088 ODR262079:ODR262088 ONN262079:ONN262088 OXJ262079:OXJ262088 PHF262079:PHF262088 PRB262079:PRB262088 QAX262079:QAX262088 QKT262079:QKT262088 QUP262079:QUP262088 REL262079:REL262088 ROH262079:ROH262088 RYD262079:RYD262088 SHZ262079:SHZ262088 SRV262079:SRV262088 TBR262079:TBR262088 TLN262079:TLN262088 TVJ262079:TVJ262088 UFF262079:UFF262088 UPB262079:UPB262088 UYX262079:UYX262088 VIT262079:VIT262088 VSP262079:VSP262088 WCL262079:WCL262088 WMH262079:WMH262088 WWD262079:WWD262088 V327615:V327624 JR327615:JR327624 TN327615:TN327624 ADJ327615:ADJ327624 ANF327615:ANF327624 AXB327615:AXB327624 BGX327615:BGX327624 BQT327615:BQT327624 CAP327615:CAP327624 CKL327615:CKL327624 CUH327615:CUH327624 DED327615:DED327624 DNZ327615:DNZ327624 DXV327615:DXV327624 EHR327615:EHR327624 ERN327615:ERN327624 FBJ327615:FBJ327624 FLF327615:FLF327624 FVB327615:FVB327624 GEX327615:GEX327624 GOT327615:GOT327624 GYP327615:GYP327624 HIL327615:HIL327624 HSH327615:HSH327624 ICD327615:ICD327624 ILZ327615:ILZ327624 IVV327615:IVV327624 JFR327615:JFR327624 JPN327615:JPN327624 JZJ327615:JZJ327624 KJF327615:KJF327624 KTB327615:KTB327624 LCX327615:LCX327624 LMT327615:LMT327624 LWP327615:LWP327624 MGL327615:MGL327624 MQH327615:MQH327624 NAD327615:NAD327624 NJZ327615:NJZ327624 NTV327615:NTV327624 ODR327615:ODR327624 ONN327615:ONN327624 OXJ327615:OXJ327624 PHF327615:PHF327624 PRB327615:PRB327624 QAX327615:QAX327624 QKT327615:QKT327624 QUP327615:QUP327624 REL327615:REL327624 ROH327615:ROH327624 RYD327615:RYD327624 SHZ327615:SHZ327624 SRV327615:SRV327624 TBR327615:TBR327624 TLN327615:TLN327624 TVJ327615:TVJ327624 UFF327615:UFF327624 UPB327615:UPB327624 UYX327615:UYX327624 VIT327615:VIT327624 VSP327615:VSP327624 WCL327615:WCL327624 WMH327615:WMH327624 WWD327615:WWD327624 V393151:V393160 JR393151:JR393160 TN393151:TN393160 ADJ393151:ADJ393160 ANF393151:ANF393160 AXB393151:AXB393160 BGX393151:BGX393160 BQT393151:BQT393160 CAP393151:CAP393160 CKL393151:CKL393160 CUH393151:CUH393160 DED393151:DED393160 DNZ393151:DNZ393160 DXV393151:DXV393160 EHR393151:EHR393160 ERN393151:ERN393160 FBJ393151:FBJ393160 FLF393151:FLF393160 FVB393151:FVB393160 GEX393151:GEX393160 GOT393151:GOT393160 GYP393151:GYP393160 HIL393151:HIL393160 HSH393151:HSH393160 ICD393151:ICD393160 ILZ393151:ILZ393160 IVV393151:IVV393160 JFR393151:JFR393160 JPN393151:JPN393160 JZJ393151:JZJ393160 KJF393151:KJF393160 KTB393151:KTB393160 LCX393151:LCX393160 LMT393151:LMT393160 LWP393151:LWP393160 MGL393151:MGL393160 MQH393151:MQH393160 NAD393151:NAD393160 NJZ393151:NJZ393160 NTV393151:NTV393160 ODR393151:ODR393160 ONN393151:ONN393160 OXJ393151:OXJ393160 PHF393151:PHF393160 PRB393151:PRB393160 QAX393151:QAX393160 QKT393151:QKT393160 QUP393151:QUP393160 REL393151:REL393160 ROH393151:ROH393160 RYD393151:RYD393160 SHZ393151:SHZ393160 SRV393151:SRV393160 TBR393151:TBR393160 TLN393151:TLN393160 TVJ393151:TVJ393160 UFF393151:UFF393160 UPB393151:UPB393160 UYX393151:UYX393160 VIT393151:VIT393160 VSP393151:VSP393160 WCL393151:WCL393160 WMH393151:WMH393160 WWD393151:WWD393160 V458687:V458696 JR458687:JR458696 TN458687:TN458696 ADJ458687:ADJ458696 ANF458687:ANF458696 AXB458687:AXB458696 BGX458687:BGX458696 BQT458687:BQT458696 CAP458687:CAP458696 CKL458687:CKL458696 CUH458687:CUH458696 DED458687:DED458696 DNZ458687:DNZ458696 DXV458687:DXV458696 EHR458687:EHR458696 ERN458687:ERN458696 FBJ458687:FBJ458696 FLF458687:FLF458696 FVB458687:FVB458696 GEX458687:GEX458696 GOT458687:GOT458696 GYP458687:GYP458696 HIL458687:HIL458696 HSH458687:HSH458696 ICD458687:ICD458696 ILZ458687:ILZ458696 IVV458687:IVV458696 JFR458687:JFR458696 JPN458687:JPN458696 JZJ458687:JZJ458696 KJF458687:KJF458696 KTB458687:KTB458696 LCX458687:LCX458696 LMT458687:LMT458696 LWP458687:LWP458696 MGL458687:MGL458696 MQH458687:MQH458696 NAD458687:NAD458696 NJZ458687:NJZ458696 NTV458687:NTV458696 ODR458687:ODR458696 ONN458687:ONN458696 OXJ458687:OXJ458696 PHF458687:PHF458696 PRB458687:PRB458696 QAX458687:QAX458696 QKT458687:QKT458696 QUP458687:QUP458696 REL458687:REL458696 ROH458687:ROH458696 RYD458687:RYD458696 SHZ458687:SHZ458696 SRV458687:SRV458696 TBR458687:TBR458696 TLN458687:TLN458696 TVJ458687:TVJ458696 UFF458687:UFF458696 UPB458687:UPB458696 UYX458687:UYX458696 VIT458687:VIT458696 VSP458687:VSP458696 WCL458687:WCL458696 WMH458687:WMH458696 WWD458687:WWD458696 V524223:V524232 JR524223:JR524232 TN524223:TN524232 ADJ524223:ADJ524232 ANF524223:ANF524232 AXB524223:AXB524232 BGX524223:BGX524232 BQT524223:BQT524232 CAP524223:CAP524232 CKL524223:CKL524232 CUH524223:CUH524232 DED524223:DED524232 DNZ524223:DNZ524232 DXV524223:DXV524232 EHR524223:EHR524232 ERN524223:ERN524232 FBJ524223:FBJ524232 FLF524223:FLF524232 FVB524223:FVB524232 GEX524223:GEX524232 GOT524223:GOT524232 GYP524223:GYP524232 HIL524223:HIL524232 HSH524223:HSH524232 ICD524223:ICD524232 ILZ524223:ILZ524232 IVV524223:IVV524232 JFR524223:JFR524232 JPN524223:JPN524232 JZJ524223:JZJ524232 KJF524223:KJF524232 KTB524223:KTB524232 LCX524223:LCX524232 LMT524223:LMT524232 LWP524223:LWP524232 MGL524223:MGL524232 MQH524223:MQH524232 NAD524223:NAD524232 NJZ524223:NJZ524232 NTV524223:NTV524232 ODR524223:ODR524232 ONN524223:ONN524232 OXJ524223:OXJ524232 PHF524223:PHF524232 PRB524223:PRB524232 QAX524223:QAX524232 QKT524223:QKT524232 QUP524223:QUP524232 REL524223:REL524232 ROH524223:ROH524232 RYD524223:RYD524232 SHZ524223:SHZ524232 SRV524223:SRV524232 TBR524223:TBR524232 TLN524223:TLN524232 TVJ524223:TVJ524232 UFF524223:UFF524232 UPB524223:UPB524232 UYX524223:UYX524232 VIT524223:VIT524232 VSP524223:VSP524232 WCL524223:WCL524232 WMH524223:WMH524232 WWD524223:WWD524232 V589759:V589768 JR589759:JR589768 TN589759:TN589768 ADJ589759:ADJ589768 ANF589759:ANF589768 AXB589759:AXB589768 BGX589759:BGX589768 BQT589759:BQT589768 CAP589759:CAP589768 CKL589759:CKL589768 CUH589759:CUH589768 DED589759:DED589768 DNZ589759:DNZ589768 DXV589759:DXV589768 EHR589759:EHR589768 ERN589759:ERN589768 FBJ589759:FBJ589768 FLF589759:FLF589768 FVB589759:FVB589768 GEX589759:GEX589768 GOT589759:GOT589768 GYP589759:GYP589768 HIL589759:HIL589768 HSH589759:HSH589768 ICD589759:ICD589768 ILZ589759:ILZ589768 IVV589759:IVV589768 JFR589759:JFR589768 JPN589759:JPN589768 JZJ589759:JZJ589768 KJF589759:KJF589768 KTB589759:KTB589768 LCX589759:LCX589768 LMT589759:LMT589768 LWP589759:LWP589768 MGL589759:MGL589768 MQH589759:MQH589768 NAD589759:NAD589768 NJZ589759:NJZ589768 NTV589759:NTV589768 ODR589759:ODR589768 ONN589759:ONN589768 OXJ589759:OXJ589768 PHF589759:PHF589768 PRB589759:PRB589768 QAX589759:QAX589768 QKT589759:QKT589768 QUP589759:QUP589768 REL589759:REL589768 ROH589759:ROH589768 RYD589759:RYD589768 SHZ589759:SHZ589768 SRV589759:SRV589768 TBR589759:TBR589768 TLN589759:TLN589768 TVJ589759:TVJ589768 UFF589759:UFF589768 UPB589759:UPB589768 UYX589759:UYX589768 VIT589759:VIT589768 VSP589759:VSP589768 WCL589759:WCL589768 WMH589759:WMH589768 WWD589759:WWD589768 V655295:V655304 JR655295:JR655304 TN655295:TN655304 ADJ655295:ADJ655304 ANF655295:ANF655304 AXB655295:AXB655304 BGX655295:BGX655304 BQT655295:BQT655304 CAP655295:CAP655304 CKL655295:CKL655304 CUH655295:CUH655304 DED655295:DED655304 DNZ655295:DNZ655304 DXV655295:DXV655304 EHR655295:EHR655304 ERN655295:ERN655304 FBJ655295:FBJ655304 FLF655295:FLF655304 FVB655295:FVB655304 GEX655295:GEX655304 GOT655295:GOT655304 GYP655295:GYP655304 HIL655295:HIL655304 HSH655295:HSH655304 ICD655295:ICD655304 ILZ655295:ILZ655304 IVV655295:IVV655304 JFR655295:JFR655304 JPN655295:JPN655304 JZJ655295:JZJ655304 KJF655295:KJF655304 KTB655295:KTB655304 LCX655295:LCX655304 LMT655295:LMT655304 LWP655295:LWP655304 MGL655295:MGL655304 MQH655295:MQH655304 NAD655295:NAD655304 NJZ655295:NJZ655304 NTV655295:NTV655304 ODR655295:ODR655304 ONN655295:ONN655304 OXJ655295:OXJ655304 PHF655295:PHF655304 PRB655295:PRB655304 QAX655295:QAX655304 QKT655295:QKT655304 QUP655295:QUP655304 REL655295:REL655304 ROH655295:ROH655304 RYD655295:RYD655304 SHZ655295:SHZ655304 SRV655295:SRV655304 TBR655295:TBR655304 TLN655295:TLN655304 TVJ655295:TVJ655304 UFF655295:UFF655304 UPB655295:UPB655304 UYX655295:UYX655304 VIT655295:VIT655304 VSP655295:VSP655304 WCL655295:WCL655304 WMH655295:WMH655304 WWD655295:WWD655304 V720831:V720840 JR720831:JR720840 TN720831:TN720840 ADJ720831:ADJ720840 ANF720831:ANF720840 AXB720831:AXB720840 BGX720831:BGX720840 BQT720831:BQT720840 CAP720831:CAP720840 CKL720831:CKL720840 CUH720831:CUH720840 DED720831:DED720840 DNZ720831:DNZ720840 DXV720831:DXV720840 EHR720831:EHR720840 ERN720831:ERN720840 FBJ720831:FBJ720840 FLF720831:FLF720840 FVB720831:FVB720840 GEX720831:GEX720840 GOT720831:GOT720840 GYP720831:GYP720840 HIL720831:HIL720840 HSH720831:HSH720840 ICD720831:ICD720840 ILZ720831:ILZ720840 IVV720831:IVV720840 JFR720831:JFR720840 JPN720831:JPN720840 JZJ720831:JZJ720840 KJF720831:KJF720840 KTB720831:KTB720840 LCX720831:LCX720840 LMT720831:LMT720840 LWP720831:LWP720840 MGL720831:MGL720840 MQH720831:MQH720840 NAD720831:NAD720840 NJZ720831:NJZ720840 NTV720831:NTV720840 ODR720831:ODR720840 ONN720831:ONN720840 OXJ720831:OXJ720840 PHF720831:PHF720840 PRB720831:PRB720840 QAX720831:QAX720840 QKT720831:QKT720840 QUP720831:QUP720840 REL720831:REL720840 ROH720831:ROH720840 RYD720831:RYD720840 SHZ720831:SHZ720840 SRV720831:SRV720840 TBR720831:TBR720840 TLN720831:TLN720840 TVJ720831:TVJ720840 UFF720831:UFF720840 UPB720831:UPB720840 UYX720831:UYX720840 VIT720831:VIT720840 VSP720831:VSP720840 WCL720831:WCL720840 WMH720831:WMH720840 WWD720831:WWD720840 V786367:V786376 JR786367:JR786376 TN786367:TN786376 ADJ786367:ADJ786376 ANF786367:ANF786376 AXB786367:AXB786376 BGX786367:BGX786376 BQT786367:BQT786376 CAP786367:CAP786376 CKL786367:CKL786376 CUH786367:CUH786376 DED786367:DED786376 DNZ786367:DNZ786376 DXV786367:DXV786376 EHR786367:EHR786376 ERN786367:ERN786376 FBJ786367:FBJ786376 FLF786367:FLF786376 FVB786367:FVB786376 GEX786367:GEX786376 GOT786367:GOT786376 GYP786367:GYP786376 HIL786367:HIL786376 HSH786367:HSH786376 ICD786367:ICD786376 ILZ786367:ILZ786376 IVV786367:IVV786376 JFR786367:JFR786376 JPN786367:JPN786376 JZJ786367:JZJ786376 KJF786367:KJF786376 KTB786367:KTB786376 LCX786367:LCX786376 LMT786367:LMT786376 LWP786367:LWP786376 MGL786367:MGL786376 MQH786367:MQH786376 NAD786367:NAD786376 NJZ786367:NJZ786376 NTV786367:NTV786376 ODR786367:ODR786376 ONN786367:ONN786376 OXJ786367:OXJ786376 PHF786367:PHF786376 PRB786367:PRB786376 QAX786367:QAX786376 QKT786367:QKT786376 QUP786367:QUP786376 REL786367:REL786376 ROH786367:ROH786376 RYD786367:RYD786376 SHZ786367:SHZ786376 SRV786367:SRV786376 TBR786367:TBR786376 TLN786367:TLN786376 TVJ786367:TVJ786376 UFF786367:UFF786376 UPB786367:UPB786376 UYX786367:UYX786376 VIT786367:VIT786376 VSP786367:VSP786376 WCL786367:WCL786376 WMH786367:WMH786376 WWD786367:WWD786376 V851903:V851912 JR851903:JR851912 TN851903:TN851912 ADJ851903:ADJ851912 ANF851903:ANF851912 AXB851903:AXB851912 BGX851903:BGX851912 BQT851903:BQT851912 CAP851903:CAP851912 CKL851903:CKL851912 CUH851903:CUH851912 DED851903:DED851912 DNZ851903:DNZ851912 DXV851903:DXV851912 EHR851903:EHR851912 ERN851903:ERN851912 FBJ851903:FBJ851912 FLF851903:FLF851912 FVB851903:FVB851912 GEX851903:GEX851912 GOT851903:GOT851912 GYP851903:GYP851912 HIL851903:HIL851912 HSH851903:HSH851912 ICD851903:ICD851912 ILZ851903:ILZ851912 IVV851903:IVV851912 JFR851903:JFR851912 JPN851903:JPN851912 JZJ851903:JZJ851912 KJF851903:KJF851912 KTB851903:KTB851912 LCX851903:LCX851912 LMT851903:LMT851912 LWP851903:LWP851912 MGL851903:MGL851912 MQH851903:MQH851912 NAD851903:NAD851912 NJZ851903:NJZ851912 NTV851903:NTV851912 ODR851903:ODR851912 ONN851903:ONN851912 OXJ851903:OXJ851912 PHF851903:PHF851912 PRB851903:PRB851912 QAX851903:QAX851912 QKT851903:QKT851912 QUP851903:QUP851912 REL851903:REL851912 ROH851903:ROH851912 RYD851903:RYD851912 SHZ851903:SHZ851912 SRV851903:SRV851912 TBR851903:TBR851912 TLN851903:TLN851912 TVJ851903:TVJ851912 UFF851903:UFF851912 UPB851903:UPB851912 UYX851903:UYX851912 VIT851903:VIT851912 VSP851903:VSP851912 WCL851903:WCL851912 WMH851903:WMH851912 WWD851903:WWD851912 V917439:V917448 JR917439:JR917448 TN917439:TN917448 ADJ917439:ADJ917448 ANF917439:ANF917448 AXB917439:AXB917448 BGX917439:BGX917448 BQT917439:BQT917448 CAP917439:CAP917448 CKL917439:CKL917448 CUH917439:CUH917448 DED917439:DED917448 DNZ917439:DNZ917448 DXV917439:DXV917448 EHR917439:EHR917448 ERN917439:ERN917448 FBJ917439:FBJ917448 FLF917439:FLF917448 FVB917439:FVB917448 GEX917439:GEX917448 GOT917439:GOT917448 GYP917439:GYP917448 HIL917439:HIL917448 HSH917439:HSH917448 ICD917439:ICD917448 ILZ917439:ILZ917448 IVV917439:IVV917448 JFR917439:JFR917448 JPN917439:JPN917448 JZJ917439:JZJ917448 KJF917439:KJF917448 KTB917439:KTB917448 LCX917439:LCX917448 LMT917439:LMT917448 LWP917439:LWP917448 MGL917439:MGL917448 MQH917439:MQH917448 NAD917439:NAD917448 NJZ917439:NJZ917448 NTV917439:NTV917448 ODR917439:ODR917448 ONN917439:ONN917448 OXJ917439:OXJ917448 PHF917439:PHF917448 PRB917439:PRB917448 QAX917439:QAX917448 QKT917439:QKT917448 QUP917439:QUP917448 REL917439:REL917448 ROH917439:ROH917448 RYD917439:RYD917448 SHZ917439:SHZ917448 SRV917439:SRV917448 TBR917439:TBR917448 TLN917439:TLN917448 TVJ917439:TVJ917448 UFF917439:UFF917448 UPB917439:UPB917448 UYX917439:UYX917448 VIT917439:VIT917448 VSP917439:VSP917448 WCL917439:WCL917448 WMH917439:WMH917448 WWD917439:WWD917448 V982975:V982984 JR982975:JR982984 TN982975:TN982984 ADJ982975:ADJ982984 ANF982975:ANF982984 AXB982975:AXB982984 BGX982975:BGX982984 BQT982975:BQT982984 CAP982975:CAP982984 CKL982975:CKL982984 CUH982975:CUH982984 DED982975:DED982984 DNZ982975:DNZ982984 DXV982975:DXV982984 EHR982975:EHR982984 ERN982975:ERN982984 FBJ982975:FBJ982984 FLF982975:FLF982984 FVB982975:FVB982984 GEX982975:GEX982984 GOT982975:GOT982984 GYP982975:GYP982984 HIL982975:HIL982984 HSH982975:HSH982984 ICD982975:ICD982984 ILZ982975:ILZ982984 IVV982975:IVV982984 JFR982975:JFR982984 JPN982975:JPN982984 JZJ982975:JZJ982984 KJF982975:KJF982984 KTB982975:KTB982984 LCX982975:LCX982984 LMT982975:LMT982984 LWP982975:LWP982984 MGL982975:MGL982984 MQH982975:MQH982984 NAD982975:NAD982984 NJZ982975:NJZ982984 NTV982975:NTV982984 ODR982975:ODR982984 ONN982975:ONN982984 OXJ982975:OXJ982984 PHF982975:PHF982984 PRB982975:PRB982984 QAX982975:QAX982984 QKT982975:QKT982984 QUP982975:QUP982984 REL982975:REL982984 ROH982975:ROH982984 RYD982975:RYD982984 SHZ982975:SHZ982984 SRV982975:SRV982984 TBR982975:TBR982984 TLN982975:TLN982984 TVJ982975:TVJ982984 UFF982975:UFF982984 UPB982975:UPB982984 UYX982975:UYX982984 VIT982975:VIT982984 VSP982975:VSP982984 WCL982975:WCL982984 WMH982975:WMH982984 WWD982975:WWD982984">
      <formula1>"レ"</formula1>
    </dataValidation>
    <dataValidation type="list" allowBlank="1" showInputMessage="1" showErrorMessage="1" sqref="Y5:AC5">
      <formula1>"　　,新　規,継　続"</formula1>
    </dataValidation>
  </dataValidations>
  <pageMargins left="0.70866141732283472" right="0.70866141732283472" top="0.55118110236220474" bottom="0.19685039370078741" header="0.31496062992125984" footer="0.31496062992125984"/>
  <pageSetup paperSize="9" scale="69" fitToHeight="0" orientation="portrait" r:id="rId1"/>
  <headerFooter>
    <oddFooter>&amp;R&amp;A</oddFooter>
  </headerFooter>
  <rowBreaks count="2" manualBreakCount="2">
    <brk id="46" max="49" man="1"/>
    <brk id="6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P43"/>
  <sheetViews>
    <sheetView view="pageBreakPreview" topLeftCell="A14" zoomScaleSheetLayoutView="100" workbookViewId="0">
      <selection activeCell="C13" sqref="C13:D14"/>
    </sheetView>
  </sheetViews>
  <sheetFormatPr defaultColWidth="9" defaultRowHeight="13.2"/>
  <cols>
    <col min="1" max="1" width="13" style="1" customWidth="1"/>
    <col min="2" max="2" width="14.44140625" style="1" customWidth="1"/>
    <col min="3" max="3" width="10.21875" style="1" customWidth="1"/>
    <col min="4" max="4" width="11.109375" style="1" customWidth="1"/>
    <col min="5" max="5" width="13.6640625" style="1" customWidth="1"/>
    <col min="6" max="6" width="11.109375" style="1" customWidth="1"/>
    <col min="7" max="7" width="9.21875" style="1" customWidth="1"/>
    <col min="8" max="10" width="9.6640625" style="1" customWidth="1"/>
    <col min="11" max="11" width="14.44140625" style="1" customWidth="1"/>
    <col min="12" max="12" width="7" style="1" customWidth="1"/>
    <col min="13" max="13" width="9.6640625" style="183" bestFit="1" customWidth="1"/>
    <col min="14" max="16384" width="9" style="2"/>
  </cols>
  <sheetData>
    <row r="1" spans="1:16" ht="34.5" customHeight="1">
      <c r="A1" s="153" t="s">
        <v>12</v>
      </c>
      <c r="L1" s="58"/>
    </row>
    <row r="2" spans="1:16" ht="38.25" customHeight="1">
      <c r="A2" s="49" t="s">
        <v>0</v>
      </c>
      <c r="B2" s="338" t="s">
        <v>142</v>
      </c>
      <c r="C2" s="339"/>
      <c r="D2" s="340" t="s">
        <v>73</v>
      </c>
      <c r="E2" s="336" t="s">
        <v>141</v>
      </c>
      <c r="F2" s="336"/>
      <c r="G2" s="336"/>
      <c r="H2" s="336"/>
      <c r="I2" s="336"/>
      <c r="J2" s="336"/>
      <c r="K2" s="336" t="s">
        <v>1</v>
      </c>
      <c r="L2" s="336"/>
      <c r="M2" s="183" t="s">
        <v>14</v>
      </c>
      <c r="N2" s="67" t="str">
        <f>B2</f>
        <v>○○</v>
      </c>
    </row>
    <row r="3" spans="1:16" ht="38.25" customHeight="1" thickBot="1">
      <c r="A3" s="50" t="s">
        <v>72</v>
      </c>
      <c r="B3" s="336" t="s">
        <v>158</v>
      </c>
      <c r="C3" s="337"/>
      <c r="D3" s="341"/>
      <c r="E3" s="336"/>
      <c r="F3" s="336"/>
      <c r="G3" s="336"/>
      <c r="H3" s="336"/>
      <c r="I3" s="336"/>
      <c r="J3" s="336"/>
      <c r="K3" s="337"/>
      <c r="L3" s="337"/>
      <c r="M3" s="183" t="s">
        <v>15</v>
      </c>
      <c r="N3" s="2" t="str">
        <f>E2</f>
        <v>○○治験</v>
      </c>
    </row>
    <row r="4" spans="1:16" ht="27.75" customHeight="1" thickBot="1">
      <c r="A4" s="333" t="s">
        <v>139</v>
      </c>
      <c r="B4" s="334"/>
      <c r="C4" s="149"/>
      <c r="D4" s="64" t="s">
        <v>97</v>
      </c>
      <c r="E4" s="356" t="s">
        <v>140</v>
      </c>
      <c r="F4" s="357"/>
      <c r="G4" s="357"/>
      <c r="H4" s="357"/>
      <c r="I4" s="357"/>
      <c r="J4" s="166" t="s">
        <v>98</v>
      </c>
      <c r="K4" s="167"/>
      <c r="L4" s="168" t="s">
        <v>99</v>
      </c>
      <c r="M4" s="184" t="s">
        <v>16</v>
      </c>
      <c r="N4" s="5" t="str">
        <f>B3</f>
        <v>○○株式会社</v>
      </c>
      <c r="O4" s="5"/>
      <c r="P4" s="6"/>
    </row>
    <row r="5" spans="1:16" s="33" customFormat="1" ht="15.75" customHeight="1" thickBot="1">
      <c r="A5" s="36"/>
      <c r="B5" s="37"/>
      <c r="C5" s="37"/>
      <c r="D5" s="38"/>
      <c r="E5" s="39"/>
      <c r="F5" s="40"/>
      <c r="G5" s="35"/>
      <c r="H5" s="35"/>
      <c r="I5" s="35"/>
      <c r="J5" s="35"/>
      <c r="K5" s="36"/>
      <c r="L5" s="3"/>
      <c r="M5" s="184"/>
      <c r="N5" s="5"/>
      <c r="O5" s="5"/>
      <c r="P5" s="34"/>
    </row>
    <row r="6" spans="1:16" ht="27.75" customHeight="1" thickBot="1">
      <c r="A6" s="335"/>
      <c r="B6" s="335"/>
      <c r="C6" s="53"/>
      <c r="D6" s="54"/>
      <c r="E6" s="55"/>
      <c r="F6" s="389" t="s">
        <v>86</v>
      </c>
      <c r="G6" s="390"/>
      <c r="H6" s="105" t="s">
        <v>163</v>
      </c>
      <c r="I6" s="342" t="s">
        <v>83</v>
      </c>
      <c r="J6" s="343"/>
      <c r="K6" s="41"/>
      <c r="L6" s="12"/>
      <c r="M6" s="184"/>
      <c r="N6" s="5"/>
      <c r="O6" s="5"/>
      <c r="P6" s="6"/>
    </row>
    <row r="7" spans="1:16" s="33" customFormat="1" ht="12" customHeight="1">
      <c r="A7" s="51"/>
      <c r="B7" s="52"/>
      <c r="C7" s="51"/>
      <c r="D7" s="51"/>
      <c r="E7" s="51"/>
      <c r="F7" s="51"/>
      <c r="G7" s="51"/>
      <c r="H7" s="51"/>
      <c r="I7" s="51"/>
      <c r="J7" s="51"/>
      <c r="K7" s="19"/>
      <c r="L7" s="12"/>
      <c r="M7" s="185"/>
      <c r="N7" s="43"/>
      <c r="O7" s="43"/>
    </row>
    <row r="8" spans="1:16" s="145" customFormat="1" ht="23.25" customHeight="1">
      <c r="A8" s="52" t="s">
        <v>69</v>
      </c>
      <c r="B8" s="52"/>
      <c r="C8" s="141"/>
      <c r="D8" s="141"/>
      <c r="E8" s="141"/>
      <c r="F8" s="141"/>
      <c r="G8" s="141"/>
      <c r="H8" s="141"/>
      <c r="I8" s="141"/>
      <c r="J8" s="141"/>
      <c r="K8" s="19"/>
      <c r="L8" s="142"/>
      <c r="M8" s="186"/>
      <c r="N8" s="144"/>
      <c r="O8" s="144"/>
    </row>
    <row r="9" spans="1:16" ht="18" customHeight="1">
      <c r="A9" s="346" t="s">
        <v>65</v>
      </c>
      <c r="B9" s="346"/>
      <c r="C9" s="346"/>
      <c r="D9" s="346"/>
      <c r="E9" s="346" t="s">
        <v>2</v>
      </c>
      <c r="F9" s="346"/>
      <c r="G9" s="346"/>
      <c r="H9" s="346"/>
      <c r="I9" s="346"/>
      <c r="J9" s="346"/>
      <c r="K9" s="346" t="s">
        <v>3</v>
      </c>
      <c r="L9" s="346"/>
      <c r="M9" s="187"/>
    </row>
    <row r="10" spans="1:16" ht="38.25" customHeight="1">
      <c r="A10" s="347" t="s">
        <v>89</v>
      </c>
      <c r="B10" s="348"/>
      <c r="C10" s="348"/>
      <c r="D10" s="349"/>
      <c r="E10" s="148" t="s">
        <v>92</v>
      </c>
      <c r="F10" s="61">
        <v>10000</v>
      </c>
      <c r="G10" s="56" t="s">
        <v>160</v>
      </c>
      <c r="H10" s="362" t="s">
        <v>93</v>
      </c>
      <c r="I10" s="362"/>
      <c r="J10" s="362"/>
      <c r="K10" s="57">
        <f>IF(OR($H$6=1,$H$6=2),F10*K4,0)</f>
        <v>0</v>
      </c>
      <c r="L10" s="47" t="s">
        <v>4</v>
      </c>
      <c r="M10" s="434"/>
      <c r="N10" s="361"/>
      <c r="O10" s="8"/>
    </row>
    <row r="11" spans="1:16" ht="37.799999999999997" customHeight="1">
      <c r="A11" s="347" t="s">
        <v>95</v>
      </c>
      <c r="B11" s="348"/>
      <c r="C11" s="348"/>
      <c r="D11" s="349"/>
      <c r="E11" s="148" t="s">
        <v>5</v>
      </c>
      <c r="F11" s="106">
        <v>50000</v>
      </c>
      <c r="G11" s="59" t="s">
        <v>10</v>
      </c>
      <c r="H11" s="400" t="s">
        <v>100</v>
      </c>
      <c r="I11" s="400"/>
      <c r="J11" s="400"/>
      <c r="K11" s="57">
        <f>IF(OR($H$6=1,$H$6=2),F11,0)</f>
        <v>0</v>
      </c>
      <c r="L11" s="47" t="s">
        <v>4</v>
      </c>
      <c r="M11" s="188"/>
      <c r="N11" s="22"/>
      <c r="O11" s="8"/>
    </row>
    <row r="12" spans="1:16" ht="31.5" customHeight="1" thickBot="1">
      <c r="A12" s="379" t="s">
        <v>94</v>
      </c>
      <c r="B12" s="380"/>
      <c r="C12" s="344" t="s">
        <v>49</v>
      </c>
      <c r="D12" s="345"/>
      <c r="E12" s="202" t="s">
        <v>5</v>
      </c>
      <c r="F12" s="61">
        <v>30000</v>
      </c>
      <c r="G12" s="60" t="s">
        <v>10</v>
      </c>
      <c r="H12" s="353" t="s">
        <v>76</v>
      </c>
      <c r="I12" s="354"/>
      <c r="J12" s="355"/>
      <c r="K12" s="57">
        <f>IF($C$13=1,F12,0)</f>
        <v>0</v>
      </c>
      <c r="L12" s="47" t="s">
        <v>4</v>
      </c>
      <c r="M12" s="188"/>
    </row>
    <row r="13" spans="1:16" ht="31.5" customHeight="1" thickBot="1">
      <c r="A13" s="381"/>
      <c r="B13" s="382"/>
      <c r="C13" s="375" t="s">
        <v>163</v>
      </c>
      <c r="D13" s="376"/>
      <c r="E13" s="385" t="s">
        <v>92</v>
      </c>
      <c r="F13" s="440">
        <v>10000</v>
      </c>
      <c r="G13" s="438" t="s">
        <v>159</v>
      </c>
      <c r="H13" s="353" t="s">
        <v>77</v>
      </c>
      <c r="I13" s="370"/>
      <c r="J13" s="371"/>
      <c r="K13" s="387">
        <f>IF($C$13=2,F13*I14,0)</f>
        <v>0</v>
      </c>
      <c r="L13" s="435" t="s">
        <v>4</v>
      </c>
      <c r="M13" s="188">
        <f>K12+K13</f>
        <v>0</v>
      </c>
    </row>
    <row r="14" spans="1:16" ht="31.5" customHeight="1" thickBot="1">
      <c r="A14" s="383"/>
      <c r="B14" s="384"/>
      <c r="C14" s="377"/>
      <c r="D14" s="378"/>
      <c r="E14" s="386"/>
      <c r="F14" s="441"/>
      <c r="G14" s="439"/>
      <c r="H14" s="208" t="s">
        <v>162</v>
      </c>
      <c r="I14" s="207"/>
      <c r="J14" s="206" t="s">
        <v>161</v>
      </c>
      <c r="K14" s="388"/>
      <c r="L14" s="436"/>
      <c r="M14" s="188"/>
    </row>
    <row r="15" spans="1:16" ht="30" customHeight="1" thickBot="1">
      <c r="A15" s="401" t="s">
        <v>103</v>
      </c>
      <c r="B15" s="402"/>
      <c r="C15" s="403"/>
      <c r="D15" s="399" t="s">
        <v>156</v>
      </c>
      <c r="E15" s="68" t="s">
        <v>101</v>
      </c>
      <c r="F15" s="65"/>
      <c r="G15" s="155">
        <v>1</v>
      </c>
      <c r="H15" s="156" t="s">
        <v>13</v>
      </c>
      <c r="J15" s="62"/>
      <c r="K15" s="63"/>
      <c r="L15" s="437"/>
      <c r="M15" s="189"/>
      <c r="N15" s="10"/>
      <c r="O15" s="11"/>
    </row>
    <row r="16" spans="1:16" ht="29.25" customHeight="1" thickBot="1">
      <c r="A16" s="404"/>
      <c r="B16" s="405"/>
      <c r="C16" s="403"/>
      <c r="D16" s="399"/>
      <c r="E16" s="374" t="s">
        <v>78</v>
      </c>
      <c r="F16" s="397"/>
      <c r="G16" s="374"/>
      <c r="H16" s="374"/>
      <c r="I16" s="374"/>
      <c r="J16" s="398"/>
      <c r="K16" s="57">
        <f>IF($D$17=1,$F$15*$G$15*5000,0)</f>
        <v>0</v>
      </c>
      <c r="L16" s="162" t="s">
        <v>4</v>
      </c>
      <c r="M16" s="190">
        <f>IFERROR(K16+K17+K18,"-")</f>
        <v>0</v>
      </c>
      <c r="N16" s="10"/>
      <c r="O16" s="8"/>
    </row>
    <row r="17" spans="1:15" ht="29.25" customHeight="1">
      <c r="A17" s="404"/>
      <c r="B17" s="405"/>
      <c r="C17" s="405"/>
      <c r="D17" s="368" t="s">
        <v>163</v>
      </c>
      <c r="E17" s="372" t="s">
        <v>79</v>
      </c>
      <c r="F17" s="374"/>
      <c r="G17" s="374"/>
      <c r="H17" s="374"/>
      <c r="I17" s="374"/>
      <c r="J17" s="398"/>
      <c r="K17" s="57">
        <f>IF($D$17=2,$F$15*$G$15*6000,0)</f>
        <v>0</v>
      </c>
      <c r="L17" s="162" t="s">
        <v>4</v>
      </c>
      <c r="M17" s="189"/>
      <c r="N17" s="10"/>
      <c r="O17" s="8"/>
    </row>
    <row r="18" spans="1:15" ht="29.25" customHeight="1" thickBot="1">
      <c r="A18" s="406"/>
      <c r="B18" s="407"/>
      <c r="C18" s="407"/>
      <c r="D18" s="369"/>
      <c r="E18" s="372" t="s">
        <v>80</v>
      </c>
      <c r="F18" s="373"/>
      <c r="G18" s="374"/>
      <c r="H18" s="374"/>
      <c r="I18" s="374"/>
      <c r="J18" s="374"/>
      <c r="K18" s="57">
        <f>IF($D$17=3,$F$15*$G$15*0.8*5000,0)</f>
        <v>0</v>
      </c>
      <c r="L18" s="162" t="s">
        <v>4</v>
      </c>
      <c r="M18" s="189"/>
      <c r="N18" s="10"/>
      <c r="O18" s="8"/>
    </row>
    <row r="19" spans="1:15" ht="31.5" customHeight="1" thickBot="1">
      <c r="A19" s="391" t="s">
        <v>104</v>
      </c>
      <c r="B19" s="392"/>
      <c r="C19" s="392"/>
      <c r="D19" s="165" t="s">
        <v>157</v>
      </c>
      <c r="E19" s="152" t="s">
        <v>102</v>
      </c>
      <c r="F19" s="65"/>
      <c r="G19" s="157">
        <v>1</v>
      </c>
      <c r="H19" s="158" t="s">
        <v>13</v>
      </c>
      <c r="J19" s="62"/>
      <c r="K19" s="108"/>
      <c r="L19" s="162"/>
      <c r="M19" s="189"/>
      <c r="N19" s="10"/>
      <c r="O19" s="8"/>
    </row>
    <row r="20" spans="1:15" ht="30.75" customHeight="1">
      <c r="A20" s="393"/>
      <c r="B20" s="394"/>
      <c r="C20" s="394"/>
      <c r="D20" s="368" t="s">
        <v>163</v>
      </c>
      <c r="E20" s="374" t="s">
        <v>81</v>
      </c>
      <c r="F20" s="397"/>
      <c r="G20" s="374"/>
      <c r="H20" s="374"/>
      <c r="I20" s="374"/>
      <c r="J20" s="398"/>
      <c r="K20" s="57">
        <f>IF(D20=1,$F$19*$G$19*1000,0)</f>
        <v>0</v>
      </c>
      <c r="L20" s="162" t="s">
        <v>4</v>
      </c>
      <c r="M20" s="190">
        <f>IFERROR(K20+K21,"-")</f>
        <v>0</v>
      </c>
      <c r="N20" s="10"/>
      <c r="O20" s="8"/>
    </row>
    <row r="21" spans="1:15" ht="30.75" customHeight="1" thickBot="1">
      <c r="A21" s="395"/>
      <c r="B21" s="396"/>
      <c r="C21" s="396"/>
      <c r="D21" s="369"/>
      <c r="E21" s="374" t="s">
        <v>82</v>
      </c>
      <c r="F21" s="374"/>
      <c r="G21" s="374"/>
      <c r="H21" s="374"/>
      <c r="I21" s="374"/>
      <c r="J21" s="398"/>
      <c r="K21" s="57">
        <f>IF(D20=3,$F$19*$G$19*0.8*1000,0)</f>
        <v>0</v>
      </c>
      <c r="L21" s="162" t="s">
        <v>4</v>
      </c>
      <c r="M21" s="189"/>
      <c r="N21" s="10"/>
      <c r="O21" s="8"/>
    </row>
    <row r="22" spans="1:15" ht="36" customHeight="1">
      <c r="A22" s="363" t="s">
        <v>105</v>
      </c>
      <c r="B22" s="365" t="s">
        <v>84</v>
      </c>
      <c r="C22" s="365"/>
      <c r="D22" s="365"/>
      <c r="E22" s="366" t="s">
        <v>165</v>
      </c>
      <c r="F22" s="366"/>
      <c r="G22" s="366"/>
      <c r="H22" s="366"/>
      <c r="I22" s="366"/>
      <c r="J22" s="367"/>
      <c r="K22" s="57">
        <f>IF(H6=1,($F$15*$G$15)*3000,0)</f>
        <v>0</v>
      </c>
      <c r="L22" s="162" t="s">
        <v>4</v>
      </c>
      <c r="M22" s="190">
        <f>IFERROR(K22+K23,"-")</f>
        <v>0</v>
      </c>
      <c r="N22" s="10"/>
      <c r="O22" s="8"/>
    </row>
    <row r="23" spans="1:15" ht="36" customHeight="1">
      <c r="A23" s="364"/>
      <c r="B23" s="365" t="s">
        <v>85</v>
      </c>
      <c r="C23" s="365"/>
      <c r="D23" s="365"/>
      <c r="E23" s="366" t="s">
        <v>166</v>
      </c>
      <c r="F23" s="366"/>
      <c r="G23" s="366"/>
      <c r="H23" s="366"/>
      <c r="I23" s="366"/>
      <c r="J23" s="367"/>
      <c r="K23" s="57">
        <f>IF(H6=2,($F$15*$G$15)*1000,0)</f>
        <v>0</v>
      </c>
      <c r="L23" s="162" t="s">
        <v>4</v>
      </c>
      <c r="M23" s="189"/>
      <c r="N23" s="10"/>
      <c r="O23" s="8"/>
    </row>
    <row r="24" spans="1:15" ht="26.25" customHeight="1">
      <c r="A24" s="350" t="s">
        <v>74</v>
      </c>
      <c r="B24" s="358"/>
      <c r="C24" s="358"/>
      <c r="D24" s="359"/>
      <c r="E24" s="350" t="s">
        <v>87</v>
      </c>
      <c r="F24" s="351"/>
      <c r="G24" s="351"/>
      <c r="H24" s="351"/>
      <c r="I24" s="351"/>
      <c r="J24" s="352"/>
      <c r="K24" s="107">
        <f>IFERROR(SUM(K10:K23),"-")</f>
        <v>0</v>
      </c>
      <c r="L24" s="150" t="s">
        <v>4</v>
      </c>
      <c r="M24" s="191"/>
      <c r="N24" s="23"/>
      <c r="O24" s="8"/>
    </row>
    <row r="25" spans="1:15" s="37" customFormat="1" ht="26.25" customHeight="1">
      <c r="A25" s="26"/>
      <c r="B25" s="138"/>
      <c r="C25" s="138"/>
      <c r="D25" s="138"/>
      <c r="E25" s="44"/>
      <c r="F25" s="45"/>
      <c r="G25" s="45"/>
      <c r="H25" s="45"/>
      <c r="I25" s="45"/>
      <c r="J25" s="45"/>
      <c r="K25" s="140"/>
      <c r="L25" s="139"/>
      <c r="M25" s="192"/>
      <c r="N25" s="76"/>
      <c r="O25" s="77"/>
    </row>
    <row r="26" spans="1:15" ht="19.5" customHeight="1" thickBot="1">
      <c r="A26" s="24"/>
      <c r="B26" s="24"/>
      <c r="C26" s="24"/>
      <c r="D26" s="24"/>
      <c r="E26" s="24"/>
      <c r="F26" s="24"/>
      <c r="G26" s="2"/>
      <c r="H26" s="2"/>
      <c r="I26" s="2"/>
      <c r="J26" s="2"/>
      <c r="K26" s="2"/>
      <c r="L26" s="2"/>
      <c r="M26" s="193"/>
      <c r="N26" s="14"/>
      <c r="O26" s="14"/>
    </row>
    <row r="27" spans="1:15" ht="36" customHeight="1" thickTop="1" thickBot="1">
      <c r="A27" s="330" t="s">
        <v>88</v>
      </c>
      <c r="B27" s="331"/>
      <c r="C27" s="331"/>
      <c r="D27" s="331"/>
      <c r="E27" s="331"/>
      <c r="F27" s="331"/>
      <c r="G27" s="331"/>
      <c r="H27" s="331"/>
      <c r="I27" s="331"/>
      <c r="J27" s="331"/>
      <c r="K27" s="331"/>
      <c r="L27" s="332"/>
      <c r="M27" s="188"/>
      <c r="N27" s="14"/>
      <c r="O27" s="14"/>
    </row>
    <row r="28" spans="1:15" ht="30.75" customHeight="1" thickTop="1">
      <c r="A28" s="2"/>
      <c r="B28" s="13"/>
      <c r="C28" s="13"/>
      <c r="D28" s="13"/>
      <c r="E28" s="13"/>
      <c r="F28" s="13"/>
      <c r="G28" s="2"/>
      <c r="H28" s="2"/>
      <c r="I28" s="2"/>
      <c r="J28" s="2"/>
      <c r="K28" s="2"/>
      <c r="L28" s="2"/>
      <c r="M28" s="193"/>
      <c r="N28" s="14"/>
      <c r="O28" s="14"/>
    </row>
    <row r="29" spans="1:15" ht="30.75" customHeight="1">
      <c r="A29" s="2"/>
      <c r="B29" s="13"/>
      <c r="C29" s="13"/>
      <c r="D29" s="13"/>
      <c r="E29" s="13"/>
      <c r="F29" s="13"/>
      <c r="G29" s="2"/>
      <c r="H29" s="2"/>
      <c r="I29" s="2"/>
      <c r="J29" s="2"/>
      <c r="K29" s="2"/>
      <c r="L29" s="2"/>
      <c r="M29" s="193"/>
      <c r="N29" s="14"/>
      <c r="O29" s="14"/>
    </row>
    <row r="30" spans="1:15" ht="30.75" customHeight="1">
      <c r="A30" s="2"/>
      <c r="B30" s="13"/>
      <c r="C30" s="13"/>
      <c r="D30" s="13"/>
      <c r="E30" s="13"/>
      <c r="F30" s="13"/>
      <c r="G30" s="2"/>
      <c r="H30" s="2"/>
      <c r="I30" s="2"/>
      <c r="J30" s="2"/>
      <c r="K30" s="2"/>
      <c r="L30" s="2"/>
      <c r="M30" s="193"/>
      <c r="N30" s="14"/>
      <c r="O30" s="14"/>
    </row>
    <row r="31" spans="1:15" ht="24" customHeight="1">
      <c r="A31" s="17"/>
      <c r="B31" s="17"/>
      <c r="C31" s="17"/>
      <c r="D31" s="17"/>
      <c r="E31" s="20"/>
      <c r="F31" s="5"/>
      <c r="G31" s="5"/>
      <c r="H31" s="5"/>
      <c r="I31" s="5"/>
      <c r="J31" s="5"/>
      <c r="K31" s="18"/>
      <c r="L31" s="12"/>
      <c r="M31" s="194"/>
      <c r="N31" s="8"/>
    </row>
    <row r="32" spans="1:15" ht="14.4">
      <c r="A32" s="21"/>
      <c r="B32" s="21"/>
      <c r="C32" s="21"/>
      <c r="D32" s="21"/>
      <c r="E32" s="21"/>
      <c r="F32" s="21"/>
      <c r="G32" s="21"/>
      <c r="H32" s="21"/>
      <c r="I32" s="15"/>
      <c r="J32" s="15"/>
      <c r="K32" s="15"/>
      <c r="L32" s="15"/>
      <c r="M32" s="193"/>
      <c r="N32" s="14"/>
      <c r="O32" s="14"/>
    </row>
    <row r="33" spans="1:15" ht="14.4">
      <c r="A33" s="21"/>
      <c r="B33" s="21"/>
      <c r="C33" s="21"/>
      <c r="D33" s="21"/>
      <c r="E33" s="21"/>
      <c r="F33" s="21"/>
      <c r="G33" s="21"/>
      <c r="H33" s="21"/>
      <c r="I33" s="15"/>
      <c r="J33" s="15"/>
      <c r="K33" s="15"/>
      <c r="L33" s="15"/>
      <c r="M33" s="193"/>
      <c r="N33" s="14"/>
      <c r="O33" s="14"/>
    </row>
    <row r="34" spans="1:15" ht="14.4">
      <c r="A34" s="15"/>
      <c r="B34" s="15"/>
      <c r="C34" s="15"/>
      <c r="D34" s="15"/>
      <c r="E34" s="15"/>
      <c r="F34" s="15"/>
      <c r="G34" s="15"/>
      <c r="H34" s="15"/>
      <c r="I34" s="15"/>
      <c r="J34" s="15"/>
      <c r="K34" s="15"/>
      <c r="L34" s="15"/>
      <c r="M34" s="193"/>
      <c r="N34" s="14"/>
      <c r="O34" s="14"/>
    </row>
    <row r="35" spans="1:15" ht="14.4">
      <c r="A35" s="15"/>
      <c r="B35" s="15"/>
      <c r="C35" s="15"/>
      <c r="D35" s="15"/>
      <c r="E35" s="15"/>
      <c r="F35" s="15"/>
      <c r="G35" s="15"/>
      <c r="H35" s="15"/>
      <c r="I35" s="15"/>
      <c r="J35" s="15"/>
      <c r="K35" s="15"/>
      <c r="L35" s="15"/>
      <c r="M35" s="193"/>
      <c r="N35" s="14"/>
      <c r="O35" s="14"/>
    </row>
    <row r="36" spans="1:15" ht="14.4">
      <c r="N36" s="14"/>
      <c r="O36" s="14"/>
    </row>
    <row r="37" spans="1:15" ht="14.4">
      <c r="N37" s="14"/>
      <c r="O37" s="14"/>
    </row>
    <row r="38" spans="1:15">
      <c r="N38" s="8"/>
      <c r="O38" s="8"/>
    </row>
    <row r="39" spans="1:15">
      <c r="N39" s="8"/>
      <c r="O39" s="8"/>
    </row>
    <row r="40" spans="1:15">
      <c r="N40" s="8"/>
      <c r="O40" s="8"/>
    </row>
    <row r="41" spans="1:15">
      <c r="N41" s="8"/>
      <c r="O41" s="8"/>
    </row>
    <row r="42" spans="1:15">
      <c r="N42" s="8"/>
      <c r="O42" s="8"/>
    </row>
    <row r="43" spans="1:15">
      <c r="N43" s="8"/>
      <c r="O43" s="8"/>
    </row>
  </sheetData>
  <mergeCells count="46">
    <mergeCell ref="F6:G6"/>
    <mergeCell ref="A9:D9"/>
    <mergeCell ref="E9:J9"/>
    <mergeCell ref="B23:D23"/>
    <mergeCell ref="E23:J23"/>
    <mergeCell ref="A19:C21"/>
    <mergeCell ref="D20:D21"/>
    <mergeCell ref="E20:J20"/>
    <mergeCell ref="E21:J21"/>
    <mergeCell ref="D15:D16"/>
    <mergeCell ref="E16:J16"/>
    <mergeCell ref="E17:J17"/>
    <mergeCell ref="H11:J11"/>
    <mergeCell ref="A15:C18"/>
    <mergeCell ref="A24:D24"/>
    <mergeCell ref="M10:N10"/>
    <mergeCell ref="H10:J10"/>
    <mergeCell ref="A11:D11"/>
    <mergeCell ref="A22:A23"/>
    <mergeCell ref="B22:D22"/>
    <mergeCell ref="E22:J22"/>
    <mergeCell ref="D17:D18"/>
    <mergeCell ref="H13:J13"/>
    <mergeCell ref="E18:J18"/>
    <mergeCell ref="C13:D14"/>
    <mergeCell ref="A12:B14"/>
    <mergeCell ref="E13:E14"/>
    <mergeCell ref="F13:F14"/>
    <mergeCell ref="G13:G14"/>
    <mergeCell ref="K13:K14"/>
    <mergeCell ref="L13:L14"/>
    <mergeCell ref="A27:L27"/>
    <mergeCell ref="A4:B4"/>
    <mergeCell ref="A6:B6"/>
    <mergeCell ref="K2:L3"/>
    <mergeCell ref="B3:C3"/>
    <mergeCell ref="B2:C2"/>
    <mergeCell ref="D2:D3"/>
    <mergeCell ref="E2:J3"/>
    <mergeCell ref="I6:J6"/>
    <mergeCell ref="C12:D12"/>
    <mergeCell ref="K9:L9"/>
    <mergeCell ref="A10:D10"/>
    <mergeCell ref="E24:J24"/>
    <mergeCell ref="H12:J12"/>
    <mergeCell ref="E4:I4"/>
  </mergeCells>
  <phoneticPr fontId="2"/>
  <dataValidations count="4">
    <dataValidation type="list" allowBlank="1" showInputMessage="1" showErrorMessage="1" sqref="H6">
      <formula1>" 　,1,2"</formula1>
    </dataValidation>
    <dataValidation type="list" allowBlank="1" showInputMessage="1" showErrorMessage="1" sqref="C13">
      <formula1>"　,1,2"</formula1>
    </dataValidation>
    <dataValidation type="list" allowBlank="1" showInputMessage="1" showErrorMessage="1" sqref="D17:D18">
      <formula1>"　,1,2,3"</formula1>
    </dataValidation>
    <dataValidation type="list" allowBlank="1" showInputMessage="1" showErrorMessage="1" sqref="D20:D21">
      <formula1>"　,1,3"</formula1>
    </dataValidation>
  </dataValidations>
  <pageMargins left="0.70866141732283472" right="0.70866141732283472" top="0.55118110236220474" bottom="0.19685039370078741" header="0.31496062992125984" footer="0.31496062992125984"/>
  <pageSetup paperSize="9" scale="66" fitToHeight="0" orientation="portrait" r:id="rId1"/>
  <headerFooter>
    <oddFooter>&amp;R&amp;A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P31"/>
  <sheetViews>
    <sheetView tabSelected="1" view="pageBreakPreview" zoomScaleSheetLayoutView="100" workbookViewId="0">
      <selection activeCell="K4" sqref="K4"/>
    </sheetView>
  </sheetViews>
  <sheetFormatPr defaultColWidth="9" defaultRowHeight="13.2"/>
  <cols>
    <col min="1" max="1" width="13" style="1" customWidth="1"/>
    <col min="2" max="2" width="14.44140625" style="1" customWidth="1"/>
    <col min="3" max="3" width="10.21875" style="1" customWidth="1"/>
    <col min="4" max="4" width="11.109375" style="1" customWidth="1"/>
    <col min="5" max="5" width="13.6640625" style="1" customWidth="1"/>
    <col min="6" max="6" width="11.109375" style="1" customWidth="1"/>
    <col min="7" max="7" width="9.21875" style="1" customWidth="1"/>
    <col min="8" max="10" width="9.6640625" style="1" customWidth="1"/>
    <col min="11" max="11" width="14.44140625" style="1" customWidth="1"/>
    <col min="12" max="12" width="7" style="1" customWidth="1"/>
    <col min="13" max="13" width="9.6640625" style="2" bestFit="1" customWidth="1"/>
    <col min="14" max="16384" width="9" style="2"/>
  </cols>
  <sheetData>
    <row r="1" spans="1:16" ht="34.5" customHeight="1">
      <c r="A1" s="153" t="s">
        <v>145</v>
      </c>
      <c r="L1" s="58"/>
    </row>
    <row r="2" spans="1:16" ht="38.25" customHeight="1">
      <c r="A2" s="172" t="s">
        <v>0</v>
      </c>
      <c r="B2" s="338" t="s">
        <v>142</v>
      </c>
      <c r="C2" s="339"/>
      <c r="D2" s="340" t="s">
        <v>73</v>
      </c>
      <c r="E2" s="336" t="s">
        <v>141</v>
      </c>
      <c r="F2" s="336"/>
      <c r="G2" s="336"/>
      <c r="H2" s="336"/>
      <c r="I2" s="336"/>
      <c r="J2" s="336"/>
      <c r="K2" s="336" t="s">
        <v>1</v>
      </c>
      <c r="L2" s="336"/>
      <c r="M2" s="2" t="s">
        <v>14</v>
      </c>
      <c r="N2" s="67" t="str">
        <f>B2</f>
        <v>○○</v>
      </c>
    </row>
    <row r="3" spans="1:16" ht="38.25" customHeight="1" thickBot="1">
      <c r="A3" s="50" t="s">
        <v>72</v>
      </c>
      <c r="B3" s="336" t="s">
        <v>158</v>
      </c>
      <c r="C3" s="337"/>
      <c r="D3" s="341"/>
      <c r="E3" s="336"/>
      <c r="F3" s="336"/>
      <c r="G3" s="336"/>
      <c r="H3" s="336"/>
      <c r="I3" s="336"/>
      <c r="J3" s="336"/>
      <c r="K3" s="337"/>
      <c r="L3" s="337"/>
      <c r="M3" s="2" t="s">
        <v>15</v>
      </c>
      <c r="N3" s="2" t="str">
        <f>E2</f>
        <v>○○治験</v>
      </c>
    </row>
    <row r="4" spans="1:16" ht="27.75" customHeight="1" thickBot="1">
      <c r="A4" s="333" t="s">
        <v>139</v>
      </c>
      <c r="B4" s="334"/>
      <c r="C4" s="149"/>
      <c r="D4" s="64" t="s">
        <v>97</v>
      </c>
      <c r="E4" s="356" t="s">
        <v>96</v>
      </c>
      <c r="F4" s="357"/>
      <c r="G4" s="357"/>
      <c r="H4" s="357"/>
      <c r="I4" s="357"/>
      <c r="J4" s="166" t="s">
        <v>98</v>
      </c>
      <c r="K4" s="167"/>
      <c r="L4" s="168" t="s">
        <v>99</v>
      </c>
      <c r="M4" s="4" t="s">
        <v>16</v>
      </c>
      <c r="N4" s="5" t="str">
        <f>B3</f>
        <v>○○株式会社</v>
      </c>
      <c r="O4" s="5"/>
      <c r="P4" s="6"/>
    </row>
    <row r="5" spans="1:16" s="33" customFormat="1" ht="15.75" customHeight="1" thickBot="1">
      <c r="A5" s="36"/>
      <c r="B5" s="37"/>
      <c r="C5" s="37"/>
      <c r="D5" s="38"/>
      <c r="E5" s="39"/>
      <c r="F5" s="40"/>
      <c r="G5" s="35"/>
      <c r="H5" s="35"/>
      <c r="I5" s="35"/>
      <c r="J5" s="35"/>
      <c r="K5" s="36"/>
      <c r="L5" s="3"/>
      <c r="M5" s="4"/>
      <c r="N5" s="5"/>
      <c r="O5" s="5"/>
      <c r="P5" s="34"/>
    </row>
    <row r="6" spans="1:16" ht="27.75" customHeight="1" thickBot="1">
      <c r="A6" s="335"/>
      <c r="B6" s="335"/>
      <c r="C6" s="53"/>
      <c r="D6" s="54"/>
      <c r="E6" s="55"/>
      <c r="F6" s="389" t="s">
        <v>86</v>
      </c>
      <c r="G6" s="390"/>
      <c r="H6" s="105" t="s">
        <v>163</v>
      </c>
      <c r="I6" s="342" t="s">
        <v>83</v>
      </c>
      <c r="J6" s="343"/>
      <c r="K6" s="175"/>
      <c r="L6" s="12"/>
      <c r="M6" s="4"/>
      <c r="N6" s="5"/>
      <c r="O6" s="5"/>
      <c r="P6" s="6"/>
    </row>
    <row r="7" spans="1:16" s="33" customFormat="1" ht="12" customHeight="1">
      <c r="A7" s="51"/>
      <c r="B7" s="52"/>
      <c r="C7" s="51"/>
      <c r="D7" s="51"/>
      <c r="E7" s="51"/>
      <c r="F7" s="51"/>
      <c r="G7" s="51"/>
      <c r="H7" s="51"/>
      <c r="I7" s="51"/>
      <c r="J7" s="51"/>
      <c r="K7" s="19"/>
      <c r="L7" s="12"/>
      <c r="M7" s="42"/>
      <c r="N7" s="43"/>
      <c r="O7" s="43"/>
    </row>
    <row r="8" spans="1:16" s="145" customFormat="1" ht="23.25" customHeight="1">
      <c r="A8" s="52" t="s">
        <v>70</v>
      </c>
      <c r="B8" s="52"/>
      <c r="C8" s="141"/>
      <c r="D8" s="141"/>
      <c r="E8" s="141"/>
      <c r="F8" s="141"/>
      <c r="G8" s="141"/>
      <c r="H8" s="141"/>
      <c r="I8" s="141"/>
      <c r="J8" s="141"/>
      <c r="K8" s="19"/>
      <c r="L8" s="142"/>
      <c r="M8" s="143"/>
      <c r="N8" s="144"/>
      <c r="O8" s="144"/>
    </row>
    <row r="9" spans="1:16" ht="18" customHeight="1">
      <c r="A9" s="346" t="s">
        <v>65</v>
      </c>
      <c r="B9" s="346"/>
      <c r="C9" s="346"/>
      <c r="D9" s="346"/>
      <c r="E9" s="346" t="s">
        <v>2</v>
      </c>
      <c r="F9" s="346"/>
      <c r="G9" s="346"/>
      <c r="H9" s="346"/>
      <c r="I9" s="346"/>
      <c r="J9" s="346"/>
      <c r="K9" s="346" t="s">
        <v>3</v>
      </c>
      <c r="L9" s="346"/>
      <c r="M9" s="7"/>
    </row>
    <row r="10" spans="1:16" ht="38.25" customHeight="1">
      <c r="A10" s="347" t="s">
        <v>89</v>
      </c>
      <c r="B10" s="348"/>
      <c r="C10" s="348"/>
      <c r="D10" s="349"/>
      <c r="E10" s="170" t="s">
        <v>92</v>
      </c>
      <c r="F10" s="61">
        <f>K4*10000</f>
        <v>0</v>
      </c>
      <c r="G10" s="56" t="s">
        <v>4</v>
      </c>
      <c r="H10" s="362" t="s">
        <v>93</v>
      </c>
      <c r="I10" s="362"/>
      <c r="J10" s="362"/>
      <c r="K10" s="57">
        <f>IF(OR($H$6=1,$H$6=2),F10,0)</f>
        <v>0</v>
      </c>
      <c r="L10" s="47" t="s">
        <v>4</v>
      </c>
      <c r="M10" s="360"/>
      <c r="N10" s="361"/>
      <c r="O10" s="8"/>
    </row>
    <row r="11" spans="1:16" ht="26.25" customHeight="1">
      <c r="A11" s="350" t="s">
        <v>75</v>
      </c>
      <c r="B11" s="358"/>
      <c r="C11" s="358"/>
      <c r="D11" s="359"/>
      <c r="E11" s="350" t="s">
        <v>87</v>
      </c>
      <c r="F11" s="351"/>
      <c r="G11" s="351"/>
      <c r="H11" s="351"/>
      <c r="I11" s="351"/>
      <c r="J11" s="352"/>
      <c r="K11" s="107">
        <f>IFERROR(SUM(K10:K10),"-")</f>
        <v>0</v>
      </c>
      <c r="L11" s="150" t="s">
        <v>4</v>
      </c>
      <c r="M11" s="130"/>
      <c r="N11" s="171"/>
      <c r="O11" s="8"/>
    </row>
    <row r="12" spans="1:16" s="37" customFormat="1" ht="26.25" customHeight="1">
      <c r="A12" s="26"/>
      <c r="B12" s="174"/>
      <c r="C12" s="174"/>
      <c r="D12" s="174"/>
      <c r="E12" s="44"/>
      <c r="F12" s="45"/>
      <c r="G12" s="45"/>
      <c r="H12" s="45"/>
      <c r="I12" s="45"/>
      <c r="J12" s="45"/>
      <c r="K12" s="140"/>
      <c r="L12" s="139"/>
      <c r="M12" s="146"/>
      <c r="N12" s="76"/>
      <c r="O12" s="77"/>
    </row>
    <row r="13" spans="1:16" s="37" customFormat="1">
      <c r="A13" s="71"/>
      <c r="B13" s="71"/>
      <c r="C13" s="72"/>
      <c r="D13" s="73"/>
      <c r="E13" s="74"/>
      <c r="F13" s="74"/>
      <c r="G13" s="74"/>
      <c r="H13" s="72"/>
      <c r="I13" s="75"/>
      <c r="J13" s="174"/>
      <c r="K13" s="29"/>
      <c r="L13" s="70"/>
      <c r="M13" s="69"/>
      <c r="N13" s="76"/>
      <c r="O13" s="77"/>
    </row>
    <row r="14" spans="1:16" ht="19.5" customHeight="1" thickBot="1">
      <c r="A14" s="24"/>
      <c r="B14" s="24"/>
      <c r="C14" s="24"/>
      <c r="D14" s="24"/>
      <c r="E14" s="24"/>
      <c r="F14" s="24"/>
      <c r="G14" s="2"/>
      <c r="H14" s="2"/>
      <c r="I14" s="2"/>
      <c r="J14" s="2"/>
      <c r="K14" s="2"/>
      <c r="L14" s="2"/>
      <c r="M14" s="16"/>
      <c r="N14" s="14"/>
      <c r="O14" s="14"/>
    </row>
    <row r="15" spans="1:16" ht="36" customHeight="1" thickTop="1" thickBot="1">
      <c r="A15" s="330" t="s">
        <v>88</v>
      </c>
      <c r="B15" s="331"/>
      <c r="C15" s="331"/>
      <c r="D15" s="331"/>
      <c r="E15" s="331"/>
      <c r="F15" s="331"/>
      <c r="G15" s="331"/>
      <c r="H15" s="331"/>
      <c r="I15" s="331"/>
      <c r="J15" s="331"/>
      <c r="K15" s="331"/>
      <c r="L15" s="332"/>
      <c r="M15" s="46"/>
      <c r="N15" s="14"/>
      <c r="O15" s="14"/>
    </row>
    <row r="16" spans="1:16" ht="30.75" customHeight="1" thickTop="1">
      <c r="A16" s="2"/>
      <c r="B16" s="13"/>
      <c r="C16" s="13"/>
      <c r="D16" s="13"/>
      <c r="E16" s="13"/>
      <c r="F16" s="13"/>
      <c r="G16" s="2"/>
      <c r="H16" s="2"/>
      <c r="I16" s="2"/>
      <c r="J16" s="2"/>
      <c r="K16" s="2"/>
      <c r="L16" s="2"/>
      <c r="M16" s="16"/>
      <c r="N16" s="14"/>
      <c r="O16" s="14"/>
    </row>
    <row r="17" spans="1:15" ht="30.75" customHeight="1">
      <c r="A17" s="2"/>
      <c r="B17" s="13"/>
      <c r="C17" s="13"/>
      <c r="D17" s="13"/>
      <c r="E17" s="13"/>
      <c r="F17" s="13"/>
      <c r="G17" s="2"/>
      <c r="H17" s="2"/>
      <c r="I17" s="2"/>
      <c r="J17" s="2"/>
      <c r="K17" s="2"/>
      <c r="L17" s="2"/>
      <c r="M17" s="16"/>
      <c r="N17" s="14"/>
      <c r="O17" s="14"/>
    </row>
    <row r="18" spans="1:15" ht="30.75" customHeight="1">
      <c r="A18" s="2"/>
      <c r="B18" s="13"/>
      <c r="C18" s="13"/>
      <c r="D18" s="13"/>
      <c r="E18" s="13"/>
      <c r="F18" s="13"/>
      <c r="G18" s="2"/>
      <c r="H18" s="2"/>
      <c r="I18" s="2"/>
      <c r="J18" s="2"/>
      <c r="K18" s="2"/>
      <c r="L18" s="2"/>
      <c r="M18" s="16"/>
      <c r="N18" s="14"/>
      <c r="O18" s="14"/>
    </row>
    <row r="19" spans="1:15" ht="24" customHeight="1">
      <c r="A19" s="17"/>
      <c r="B19" s="17"/>
      <c r="C19" s="17"/>
      <c r="D19" s="17"/>
      <c r="E19" s="20"/>
      <c r="F19" s="5"/>
      <c r="G19" s="5"/>
      <c r="H19" s="5"/>
      <c r="I19" s="5"/>
      <c r="J19" s="5"/>
      <c r="K19" s="18"/>
      <c r="L19" s="12"/>
      <c r="M19" s="10"/>
      <c r="N19" s="8"/>
    </row>
    <row r="20" spans="1:15" ht="14.4">
      <c r="A20" s="21"/>
      <c r="B20" s="21"/>
      <c r="C20" s="21"/>
      <c r="D20" s="21"/>
      <c r="E20" s="21"/>
      <c r="F20" s="21"/>
      <c r="G20" s="21"/>
      <c r="H20" s="21"/>
      <c r="I20" s="15"/>
      <c r="J20" s="15"/>
      <c r="K20" s="15"/>
      <c r="L20" s="15"/>
      <c r="M20" s="16"/>
      <c r="N20" s="14"/>
      <c r="O20" s="14"/>
    </row>
    <row r="21" spans="1:15" ht="14.4">
      <c r="A21" s="21"/>
      <c r="B21" s="21"/>
      <c r="C21" s="21"/>
      <c r="D21" s="21"/>
      <c r="E21" s="21"/>
      <c r="F21" s="21"/>
      <c r="G21" s="21"/>
      <c r="H21" s="21"/>
      <c r="I21" s="15"/>
      <c r="J21" s="15"/>
      <c r="K21" s="15"/>
      <c r="L21" s="15"/>
      <c r="M21" s="16"/>
      <c r="N21" s="14"/>
      <c r="O21" s="14"/>
    </row>
    <row r="22" spans="1:15" ht="14.4">
      <c r="A22" s="15"/>
      <c r="B22" s="15"/>
      <c r="C22" s="15"/>
      <c r="D22" s="15"/>
      <c r="E22" s="15"/>
      <c r="F22" s="15"/>
      <c r="G22" s="15"/>
      <c r="H22" s="15"/>
      <c r="I22" s="15"/>
      <c r="J22" s="15"/>
      <c r="K22" s="15"/>
      <c r="L22" s="15"/>
      <c r="M22" s="16"/>
      <c r="N22" s="14"/>
      <c r="O22" s="14"/>
    </row>
    <row r="23" spans="1:15" ht="14.4">
      <c r="A23" s="15"/>
      <c r="B23" s="15"/>
      <c r="C23" s="15"/>
      <c r="D23" s="15"/>
      <c r="E23" s="15"/>
      <c r="F23" s="15"/>
      <c r="G23" s="15"/>
      <c r="H23" s="15"/>
      <c r="I23" s="15"/>
      <c r="J23" s="15"/>
      <c r="K23" s="15"/>
      <c r="L23" s="15"/>
      <c r="M23" s="16"/>
      <c r="N23" s="14"/>
      <c r="O23" s="14"/>
    </row>
    <row r="24" spans="1:15" ht="14.4">
      <c r="N24" s="14"/>
      <c r="O24" s="14"/>
    </row>
    <row r="25" spans="1:15" ht="14.4">
      <c r="N25" s="14"/>
      <c r="O25" s="14"/>
    </row>
    <row r="26" spans="1:15">
      <c r="N26" s="8"/>
      <c r="O26" s="8"/>
    </row>
    <row r="27" spans="1:15">
      <c r="N27" s="8"/>
      <c r="O27" s="8"/>
    </row>
    <row r="28" spans="1:15">
      <c r="N28" s="8"/>
      <c r="O28" s="8"/>
    </row>
    <row r="29" spans="1:15">
      <c r="N29" s="8"/>
      <c r="O29" s="8"/>
    </row>
    <row r="30" spans="1:15">
      <c r="N30" s="8"/>
      <c r="O30" s="8"/>
    </row>
    <row r="31" spans="1:15">
      <c r="N31" s="8"/>
      <c r="O31" s="8"/>
    </row>
  </sheetData>
  <mergeCells count="19">
    <mergeCell ref="A15:L15"/>
    <mergeCell ref="A11:D11"/>
    <mergeCell ref="E11:J11"/>
    <mergeCell ref="A10:D10"/>
    <mergeCell ref="H10:J10"/>
    <mergeCell ref="K2:L3"/>
    <mergeCell ref="B3:C3"/>
    <mergeCell ref="M10:N10"/>
    <mergeCell ref="A6:B6"/>
    <mergeCell ref="F6:G6"/>
    <mergeCell ref="I6:J6"/>
    <mergeCell ref="A9:D9"/>
    <mergeCell ref="E9:J9"/>
    <mergeCell ref="K9:L9"/>
    <mergeCell ref="A4:B4"/>
    <mergeCell ref="E4:I4"/>
    <mergeCell ref="B2:C2"/>
    <mergeCell ref="D2:D3"/>
    <mergeCell ref="E2:J3"/>
  </mergeCells>
  <phoneticPr fontId="2"/>
  <dataValidations count="1">
    <dataValidation type="list" allowBlank="1" showInputMessage="1" showErrorMessage="1" sqref="H6">
      <formula1>" 　,1,2"</formula1>
    </dataValidation>
  </dataValidations>
  <pageMargins left="0.70866141732283472" right="0.70866141732283472" top="0.55118110236220474" bottom="0.19685039370078741" header="0.31496062992125984" footer="0.31496062992125984"/>
  <pageSetup paperSize="9" scale="66" fitToHeight="0" orientation="portrait" r:id="rId1"/>
  <headerFooter>
    <oddFooter>&amp;R&amp;A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P40"/>
  <sheetViews>
    <sheetView view="pageBreakPreview" topLeftCell="A16" zoomScaleSheetLayoutView="100" workbookViewId="0">
      <selection activeCell="E19" sqref="E19:J19"/>
    </sheetView>
  </sheetViews>
  <sheetFormatPr defaultColWidth="9" defaultRowHeight="13.2"/>
  <cols>
    <col min="1" max="1" width="13" style="1" customWidth="1"/>
    <col min="2" max="2" width="14.44140625" style="1" customWidth="1"/>
    <col min="3" max="3" width="10.21875" style="1" customWidth="1"/>
    <col min="4" max="4" width="11.109375" style="1" customWidth="1"/>
    <col min="5" max="5" width="13.6640625" style="1" customWidth="1"/>
    <col min="6" max="6" width="11.109375" style="1" customWidth="1"/>
    <col min="7" max="7" width="9.21875" style="1" customWidth="1"/>
    <col min="8" max="10" width="9.6640625" style="1" customWidth="1"/>
    <col min="11" max="11" width="14.44140625" style="1" customWidth="1"/>
    <col min="12" max="12" width="7" style="1" customWidth="1"/>
    <col min="13" max="13" width="9.6640625" style="2" bestFit="1" customWidth="1"/>
    <col min="14" max="14" width="9" style="182"/>
    <col min="15" max="16384" width="9" style="2"/>
  </cols>
  <sheetData>
    <row r="1" spans="1:16" ht="34.5" customHeight="1">
      <c r="A1" s="153" t="s">
        <v>146</v>
      </c>
      <c r="L1" s="58"/>
    </row>
    <row r="2" spans="1:16" ht="38.25" customHeight="1">
      <c r="A2" s="172" t="s">
        <v>0</v>
      </c>
      <c r="B2" s="408"/>
      <c r="C2" s="409"/>
      <c r="D2" s="340" t="s">
        <v>73</v>
      </c>
      <c r="E2" s="336"/>
      <c r="F2" s="336"/>
      <c r="G2" s="336"/>
      <c r="H2" s="336"/>
      <c r="I2" s="336"/>
      <c r="J2" s="336"/>
      <c r="K2" s="336" t="s">
        <v>1</v>
      </c>
      <c r="L2" s="336"/>
      <c r="M2" s="2" t="s">
        <v>14</v>
      </c>
      <c r="N2" s="195">
        <f>B2</f>
        <v>0</v>
      </c>
    </row>
    <row r="3" spans="1:16" ht="38.25" customHeight="1" thickBot="1">
      <c r="A3" s="50" t="s">
        <v>72</v>
      </c>
      <c r="B3" s="336"/>
      <c r="C3" s="337"/>
      <c r="D3" s="341"/>
      <c r="E3" s="336"/>
      <c r="F3" s="336"/>
      <c r="G3" s="336"/>
      <c r="H3" s="336"/>
      <c r="I3" s="336"/>
      <c r="J3" s="336"/>
      <c r="K3" s="337"/>
      <c r="L3" s="337"/>
      <c r="M3" s="2" t="s">
        <v>15</v>
      </c>
      <c r="N3" s="182">
        <f>E2</f>
        <v>0</v>
      </c>
    </row>
    <row r="4" spans="1:16" ht="27.75" customHeight="1" thickBot="1">
      <c r="A4" s="333" t="s">
        <v>139</v>
      </c>
      <c r="B4" s="334"/>
      <c r="C4" s="149"/>
      <c r="D4" s="64" t="s">
        <v>97</v>
      </c>
      <c r="E4" s="356" t="s">
        <v>96</v>
      </c>
      <c r="F4" s="357"/>
      <c r="G4" s="357"/>
      <c r="H4" s="357"/>
      <c r="I4" s="357"/>
      <c r="J4" s="203" t="s">
        <v>98</v>
      </c>
      <c r="K4" s="167"/>
      <c r="L4" s="168" t="s">
        <v>99</v>
      </c>
      <c r="M4" s="4" t="s">
        <v>16</v>
      </c>
      <c r="N4" s="5">
        <f>B3</f>
        <v>0</v>
      </c>
      <c r="O4" s="5"/>
      <c r="P4" s="6"/>
    </row>
    <row r="5" spans="1:16" s="33" customFormat="1" ht="15.75" customHeight="1" thickBot="1">
      <c r="A5" s="36"/>
      <c r="B5" s="37"/>
      <c r="C5" s="37"/>
      <c r="D5" s="38"/>
      <c r="E5" s="39"/>
      <c r="F5" s="40"/>
      <c r="G5" s="35"/>
      <c r="H5" s="35"/>
      <c r="I5" s="35"/>
      <c r="J5" s="35"/>
      <c r="K5" s="36"/>
      <c r="L5" s="3"/>
      <c r="M5" s="4"/>
      <c r="N5" s="5"/>
      <c r="O5" s="5"/>
      <c r="P5" s="34"/>
    </row>
    <row r="6" spans="1:16" ht="27.75" customHeight="1" thickBot="1">
      <c r="A6" s="335"/>
      <c r="B6" s="335"/>
      <c r="C6" s="53"/>
      <c r="D6" s="54"/>
      <c r="E6" s="55"/>
      <c r="F6" s="389" t="s">
        <v>86</v>
      </c>
      <c r="G6" s="390"/>
      <c r="H6" s="105" t="s">
        <v>163</v>
      </c>
      <c r="I6" s="342" t="s">
        <v>83</v>
      </c>
      <c r="J6" s="343"/>
      <c r="K6" s="175"/>
      <c r="L6" s="12"/>
      <c r="M6" s="4"/>
      <c r="N6" s="5"/>
      <c r="O6" s="5"/>
      <c r="P6" s="6"/>
    </row>
    <row r="7" spans="1:16" s="33" customFormat="1" ht="12" customHeight="1">
      <c r="A7" s="51"/>
      <c r="B7" s="52"/>
      <c r="C7" s="51"/>
      <c r="D7" s="51"/>
      <c r="E7" s="51"/>
      <c r="F7" s="51"/>
      <c r="G7" s="51"/>
      <c r="H7" s="51"/>
      <c r="I7" s="51"/>
      <c r="J7" s="51"/>
      <c r="K7" s="19"/>
      <c r="L7" s="12"/>
      <c r="M7" s="42"/>
      <c r="N7" s="196"/>
      <c r="O7" s="43"/>
    </row>
    <row r="8" spans="1:16" s="33" customFormat="1" ht="28.5" customHeight="1">
      <c r="A8" s="25"/>
      <c r="B8" s="25"/>
      <c r="C8" s="25"/>
      <c r="D8" s="25"/>
      <c r="E8" s="26"/>
      <c r="F8" s="27"/>
      <c r="G8" s="27"/>
      <c r="H8" s="27"/>
      <c r="I8" s="27"/>
      <c r="J8" s="27"/>
      <c r="K8" s="29"/>
      <c r="L8" s="28"/>
      <c r="M8" s="30"/>
      <c r="N8" s="197"/>
      <c r="O8" s="32"/>
    </row>
    <row r="9" spans="1:16" s="145" customFormat="1" ht="23.25" customHeight="1">
      <c r="A9" s="52" t="s">
        <v>151</v>
      </c>
      <c r="B9" s="52"/>
      <c r="C9" s="141"/>
      <c r="D9" s="141"/>
      <c r="E9" s="141"/>
      <c r="F9" s="141"/>
      <c r="G9" s="141"/>
      <c r="H9" s="141"/>
      <c r="I9" s="141"/>
      <c r="J9" s="141"/>
      <c r="K9" s="19"/>
      <c r="L9" s="204" t="s">
        <v>153</v>
      </c>
      <c r="M9" s="143"/>
      <c r="N9" s="198"/>
      <c r="O9" s="144"/>
    </row>
    <row r="10" spans="1:16" ht="18" customHeight="1" thickBot="1">
      <c r="A10" s="346" t="s">
        <v>65</v>
      </c>
      <c r="B10" s="346"/>
      <c r="C10" s="346"/>
      <c r="D10" s="346"/>
      <c r="E10" s="346" t="s">
        <v>2</v>
      </c>
      <c r="F10" s="346"/>
      <c r="G10" s="346"/>
      <c r="H10" s="346"/>
      <c r="I10" s="346"/>
      <c r="J10" s="346"/>
      <c r="K10" s="346" t="s">
        <v>3</v>
      </c>
      <c r="L10" s="346"/>
      <c r="M10" s="7"/>
    </row>
    <row r="11" spans="1:16" ht="30" customHeight="1" thickBot="1">
      <c r="A11" s="410" t="s">
        <v>103</v>
      </c>
      <c r="B11" s="411"/>
      <c r="C11" s="412"/>
      <c r="D11" s="418" t="s">
        <v>50</v>
      </c>
      <c r="E11" s="68" t="s">
        <v>106</v>
      </c>
      <c r="F11" s="65"/>
      <c r="G11" s="155">
        <v>1</v>
      </c>
      <c r="H11" s="156" t="s">
        <v>13</v>
      </c>
      <c r="J11" s="62"/>
      <c r="K11" s="63"/>
      <c r="L11" s="160"/>
      <c r="M11" s="9"/>
      <c r="N11" s="199"/>
      <c r="O11" s="11"/>
    </row>
    <row r="12" spans="1:16" ht="29.25" customHeight="1" thickBot="1">
      <c r="A12" s="413"/>
      <c r="B12" s="414"/>
      <c r="C12" s="415"/>
      <c r="D12" s="399"/>
      <c r="E12" s="374" t="s">
        <v>78</v>
      </c>
      <c r="F12" s="397"/>
      <c r="G12" s="374"/>
      <c r="H12" s="374"/>
      <c r="I12" s="374"/>
      <c r="J12" s="398"/>
      <c r="K12" s="57">
        <f>IF($D$13=1,$F$11*$G$11*5000,0)</f>
        <v>0</v>
      </c>
      <c r="L12" s="161" t="s">
        <v>8</v>
      </c>
      <c r="M12" s="154">
        <f>IFERROR(K12+K13+K14,"-")</f>
        <v>0</v>
      </c>
      <c r="N12" s="199"/>
      <c r="O12" s="8"/>
    </row>
    <row r="13" spans="1:16" ht="29.25" customHeight="1">
      <c r="A13" s="413"/>
      <c r="B13" s="414"/>
      <c r="C13" s="414"/>
      <c r="D13" s="368" t="s">
        <v>163</v>
      </c>
      <c r="E13" s="372" t="s">
        <v>79</v>
      </c>
      <c r="F13" s="374"/>
      <c r="G13" s="374"/>
      <c r="H13" s="374"/>
      <c r="I13" s="374"/>
      <c r="J13" s="398"/>
      <c r="K13" s="57">
        <f>IF($D$13=2,$F$11*$G$11*6000,0)</f>
        <v>0</v>
      </c>
      <c r="L13" s="162" t="s">
        <v>8</v>
      </c>
      <c r="M13" s="9"/>
      <c r="N13" s="199"/>
      <c r="O13" s="8"/>
    </row>
    <row r="14" spans="1:16" ht="29.25" customHeight="1" thickBot="1">
      <c r="A14" s="416"/>
      <c r="B14" s="417"/>
      <c r="C14" s="417"/>
      <c r="D14" s="369"/>
      <c r="E14" s="372" t="s">
        <v>80</v>
      </c>
      <c r="F14" s="373"/>
      <c r="G14" s="374"/>
      <c r="H14" s="374"/>
      <c r="I14" s="374"/>
      <c r="J14" s="374"/>
      <c r="K14" s="57">
        <f>IF($D$13=3,$F$11*$G$11*0.8*5000,0)</f>
        <v>0</v>
      </c>
      <c r="L14" s="162" t="s">
        <v>8</v>
      </c>
      <c r="M14" s="9"/>
      <c r="N14" s="199"/>
      <c r="O14" s="8"/>
    </row>
    <row r="15" spans="1:16" ht="31.5" customHeight="1" thickBot="1">
      <c r="A15" s="419" t="s">
        <v>104</v>
      </c>
      <c r="B15" s="420"/>
      <c r="C15" s="420"/>
      <c r="D15" s="173" t="s">
        <v>157</v>
      </c>
      <c r="E15" s="68" t="s">
        <v>106</v>
      </c>
      <c r="F15" s="65"/>
      <c r="G15" s="157">
        <v>1</v>
      </c>
      <c r="H15" s="158" t="s">
        <v>13</v>
      </c>
      <c r="J15" s="62"/>
      <c r="K15" s="108"/>
      <c r="L15" s="161"/>
      <c r="M15" s="9"/>
      <c r="N15" s="199"/>
      <c r="O15" s="8"/>
    </row>
    <row r="16" spans="1:16" ht="30.75" customHeight="1">
      <c r="A16" s="421"/>
      <c r="B16" s="422"/>
      <c r="C16" s="422"/>
      <c r="D16" s="368" t="s">
        <v>163</v>
      </c>
      <c r="E16" s="374" t="s">
        <v>81</v>
      </c>
      <c r="F16" s="397"/>
      <c r="G16" s="374"/>
      <c r="H16" s="374"/>
      <c r="I16" s="374"/>
      <c r="J16" s="398"/>
      <c r="K16" s="57">
        <f>IF(D16=1,F15*G15*1000,0)</f>
        <v>0</v>
      </c>
      <c r="L16" s="162" t="s">
        <v>8</v>
      </c>
      <c r="M16" s="78">
        <f>IFERROR(K16+K17,"-")</f>
        <v>0</v>
      </c>
      <c r="N16" s="199"/>
      <c r="O16" s="8"/>
    </row>
    <row r="17" spans="1:15" ht="30.75" customHeight="1" thickBot="1">
      <c r="A17" s="423"/>
      <c r="B17" s="424"/>
      <c r="C17" s="424"/>
      <c r="D17" s="369"/>
      <c r="E17" s="374" t="s">
        <v>82</v>
      </c>
      <c r="F17" s="374"/>
      <c r="G17" s="374"/>
      <c r="H17" s="374"/>
      <c r="I17" s="374"/>
      <c r="J17" s="398"/>
      <c r="K17" s="57">
        <f>IF(D16=3,F15*G15*0.8*1000,0)</f>
        <v>0</v>
      </c>
      <c r="L17" s="162" t="s">
        <v>8</v>
      </c>
      <c r="M17" s="9"/>
      <c r="N17" s="199"/>
      <c r="O17" s="8"/>
    </row>
    <row r="18" spans="1:15" ht="36" customHeight="1">
      <c r="A18" s="363" t="s">
        <v>109</v>
      </c>
      <c r="B18" s="365" t="s">
        <v>84</v>
      </c>
      <c r="C18" s="365"/>
      <c r="D18" s="365"/>
      <c r="E18" s="366" t="s">
        <v>165</v>
      </c>
      <c r="F18" s="366"/>
      <c r="G18" s="366"/>
      <c r="H18" s="366"/>
      <c r="I18" s="366"/>
      <c r="J18" s="367"/>
      <c r="K18" s="57">
        <f>IF(H6=1,(F11*G11)*3000,0)</f>
        <v>0</v>
      </c>
      <c r="L18" s="162" t="s">
        <v>8</v>
      </c>
      <c r="M18" s="78">
        <f>IFERROR(K18+K19,"-")</f>
        <v>0</v>
      </c>
      <c r="N18" s="199"/>
      <c r="O18" s="8"/>
    </row>
    <row r="19" spans="1:15" ht="36" customHeight="1">
      <c r="A19" s="364"/>
      <c r="B19" s="365" t="s">
        <v>85</v>
      </c>
      <c r="C19" s="365"/>
      <c r="D19" s="365"/>
      <c r="E19" s="366" t="s">
        <v>166</v>
      </c>
      <c r="F19" s="366"/>
      <c r="G19" s="366"/>
      <c r="H19" s="366"/>
      <c r="I19" s="366"/>
      <c r="J19" s="367"/>
      <c r="K19" s="57">
        <f>IF(H6=2,(F11*G11)*1000,0)</f>
        <v>0</v>
      </c>
      <c r="L19" s="162" t="s">
        <v>8</v>
      </c>
      <c r="M19" s="9"/>
      <c r="N19" s="199"/>
      <c r="O19" s="8"/>
    </row>
    <row r="20" spans="1:15" ht="34.950000000000003" customHeight="1">
      <c r="A20" s="350" t="s">
        <v>154</v>
      </c>
      <c r="B20" s="358"/>
      <c r="C20" s="358"/>
      <c r="D20" s="359"/>
      <c r="E20" s="350" t="s">
        <v>87</v>
      </c>
      <c r="F20" s="351"/>
      <c r="G20" s="351"/>
      <c r="H20" s="351"/>
      <c r="I20" s="351"/>
      <c r="J20" s="352"/>
      <c r="K20" s="48">
        <f>SUM(K12:K19)</f>
        <v>0</v>
      </c>
      <c r="L20" s="163" t="s">
        <v>8</v>
      </c>
      <c r="M20" s="9"/>
      <c r="N20" s="199"/>
      <c r="O20" s="8"/>
    </row>
    <row r="21" spans="1:15" s="33" customFormat="1" ht="28.5" customHeight="1" thickBot="1">
      <c r="A21" s="25"/>
      <c r="B21" s="25"/>
      <c r="C21" s="25"/>
      <c r="D21" s="25"/>
      <c r="E21" s="26"/>
      <c r="F21" s="27"/>
      <c r="G21" s="27"/>
      <c r="H21" s="27"/>
      <c r="I21" s="27"/>
      <c r="J21" s="27"/>
      <c r="K21" s="29"/>
      <c r="L21" s="28"/>
      <c r="M21" s="30"/>
      <c r="N21" s="197"/>
      <c r="O21" s="32"/>
    </row>
    <row r="22" spans="1:15" ht="28.5" customHeight="1" thickBot="1">
      <c r="A22" s="425" t="s">
        <v>144</v>
      </c>
      <c r="B22" s="426"/>
      <c r="C22" s="66"/>
      <c r="D22" s="159" t="s">
        <v>9</v>
      </c>
      <c r="E22" s="427" t="s">
        <v>66</v>
      </c>
      <c r="F22" s="428"/>
      <c r="G22" s="426"/>
      <c r="H22" s="429" t="s">
        <v>6</v>
      </c>
      <c r="I22" s="430"/>
      <c r="J22" s="431">
        <f>IFERROR(C22*K20,"0")</f>
        <v>0</v>
      </c>
      <c r="K22" s="431"/>
      <c r="L22" s="151" t="s">
        <v>4</v>
      </c>
      <c r="M22" s="9"/>
      <c r="N22" s="199"/>
      <c r="O22" s="8"/>
    </row>
    <row r="23" spans="1:15" ht="19.5" customHeight="1" thickBot="1">
      <c r="A23" s="24"/>
      <c r="B23" s="24"/>
      <c r="C23" s="24"/>
      <c r="D23" s="24"/>
      <c r="E23" s="24"/>
      <c r="F23" s="24"/>
      <c r="G23" s="2"/>
      <c r="H23" s="2"/>
      <c r="I23" s="2"/>
      <c r="J23" s="2"/>
      <c r="K23" s="2"/>
      <c r="L23" s="2"/>
      <c r="M23" s="16"/>
      <c r="N23" s="200"/>
      <c r="O23" s="14"/>
    </row>
    <row r="24" spans="1:15" ht="36" customHeight="1" thickTop="1" thickBot="1">
      <c r="A24" s="330" t="s">
        <v>88</v>
      </c>
      <c r="B24" s="331"/>
      <c r="C24" s="331"/>
      <c r="D24" s="331"/>
      <c r="E24" s="331"/>
      <c r="F24" s="331"/>
      <c r="G24" s="331"/>
      <c r="H24" s="331"/>
      <c r="I24" s="331"/>
      <c r="J24" s="331"/>
      <c r="K24" s="331"/>
      <c r="L24" s="332"/>
      <c r="M24" s="46"/>
      <c r="N24" s="200"/>
      <c r="O24" s="14"/>
    </row>
    <row r="25" spans="1:15" ht="30.75" customHeight="1" thickTop="1">
      <c r="A25" s="2"/>
      <c r="B25" s="13"/>
      <c r="C25" s="13"/>
      <c r="D25" s="13"/>
      <c r="E25" s="13"/>
      <c r="F25" s="13"/>
      <c r="G25" s="2"/>
      <c r="H25" s="2"/>
      <c r="I25" s="2"/>
      <c r="J25" s="2"/>
      <c r="K25" s="2"/>
      <c r="L25" s="2"/>
      <c r="M25" s="16"/>
      <c r="N25" s="200"/>
      <c r="O25" s="14"/>
    </row>
    <row r="26" spans="1:15" ht="30.75" customHeight="1">
      <c r="A26" s="2"/>
      <c r="B26" s="13"/>
      <c r="C26" s="13"/>
      <c r="D26" s="13"/>
      <c r="E26" s="13"/>
      <c r="F26" s="13"/>
      <c r="G26" s="2"/>
      <c r="H26" s="2"/>
      <c r="I26" s="2"/>
      <c r="J26" s="2"/>
      <c r="K26" s="2"/>
      <c r="L26" s="2"/>
      <c r="M26" s="16"/>
      <c r="N26" s="200"/>
      <c r="O26" s="14"/>
    </row>
    <row r="27" spans="1:15" ht="30.75" customHeight="1">
      <c r="A27" s="2"/>
      <c r="B27" s="13"/>
      <c r="C27" s="13"/>
      <c r="D27" s="13"/>
      <c r="E27" s="13"/>
      <c r="F27" s="13"/>
      <c r="G27" s="2"/>
      <c r="H27" s="2"/>
      <c r="I27" s="2"/>
      <c r="J27" s="2"/>
      <c r="K27" s="2"/>
      <c r="L27" s="2"/>
      <c r="M27" s="16"/>
      <c r="N27" s="200"/>
      <c r="O27" s="14"/>
    </row>
    <row r="28" spans="1:15" ht="24" customHeight="1">
      <c r="A28" s="17"/>
      <c r="B28" s="17"/>
      <c r="C28" s="17"/>
      <c r="D28" s="17"/>
      <c r="E28" s="20"/>
      <c r="F28" s="5"/>
      <c r="G28" s="5"/>
      <c r="H28" s="5"/>
      <c r="I28" s="5"/>
      <c r="J28" s="5"/>
      <c r="K28" s="18"/>
      <c r="L28" s="12"/>
      <c r="M28" s="10"/>
      <c r="N28" s="201"/>
    </row>
    <row r="29" spans="1:15" ht="14.4">
      <c r="A29" s="21"/>
      <c r="B29" s="21"/>
      <c r="C29" s="21"/>
      <c r="D29" s="21"/>
      <c r="E29" s="21"/>
      <c r="F29" s="21"/>
      <c r="G29" s="21"/>
      <c r="H29" s="21"/>
      <c r="I29" s="15"/>
      <c r="J29" s="15"/>
      <c r="K29" s="15"/>
      <c r="L29" s="15"/>
      <c r="M29" s="16"/>
      <c r="N29" s="200"/>
      <c r="O29" s="14"/>
    </row>
    <row r="30" spans="1:15" ht="14.4">
      <c r="A30" s="21"/>
      <c r="B30" s="21"/>
      <c r="C30" s="21"/>
      <c r="D30" s="21"/>
      <c r="E30" s="21"/>
      <c r="F30" s="21"/>
      <c r="G30" s="21"/>
      <c r="H30" s="21"/>
      <c r="I30" s="15"/>
      <c r="J30" s="15"/>
      <c r="K30" s="15"/>
      <c r="L30" s="15"/>
      <c r="M30" s="16"/>
      <c r="N30" s="200"/>
      <c r="O30" s="14"/>
    </row>
    <row r="31" spans="1:15" ht="14.4">
      <c r="A31" s="15"/>
      <c r="B31" s="15"/>
      <c r="C31" s="15"/>
      <c r="D31" s="15"/>
      <c r="E31" s="15"/>
      <c r="F31" s="15"/>
      <c r="G31" s="15"/>
      <c r="H31" s="15"/>
      <c r="I31" s="15"/>
      <c r="J31" s="15"/>
      <c r="K31" s="15"/>
      <c r="L31" s="15"/>
      <c r="M31" s="16"/>
      <c r="N31" s="200"/>
      <c r="O31" s="14"/>
    </row>
    <row r="32" spans="1:15" ht="14.4">
      <c r="A32" s="15"/>
      <c r="B32" s="15"/>
      <c r="C32" s="15"/>
      <c r="D32" s="15"/>
      <c r="E32" s="15"/>
      <c r="F32" s="15"/>
      <c r="G32" s="15"/>
      <c r="H32" s="15"/>
      <c r="I32" s="15"/>
      <c r="J32" s="15"/>
      <c r="K32" s="15"/>
      <c r="L32" s="15"/>
      <c r="M32" s="16"/>
      <c r="N32" s="200"/>
      <c r="O32" s="14"/>
    </row>
    <row r="33" spans="14:15" ht="14.4">
      <c r="N33" s="200"/>
      <c r="O33" s="14"/>
    </row>
    <row r="34" spans="14:15" ht="14.4">
      <c r="N34" s="200"/>
      <c r="O34" s="14"/>
    </row>
    <row r="35" spans="14:15">
      <c r="N35" s="201"/>
      <c r="O35" s="8"/>
    </row>
    <row r="36" spans="14:15">
      <c r="N36" s="201"/>
      <c r="O36" s="8"/>
    </row>
    <row r="37" spans="14:15">
      <c r="N37" s="201"/>
      <c r="O37" s="8"/>
    </row>
    <row r="38" spans="14:15">
      <c r="N38" s="201"/>
      <c r="O38" s="8"/>
    </row>
    <row r="39" spans="14:15">
      <c r="N39" s="201"/>
      <c r="O39" s="8"/>
    </row>
    <row r="40" spans="14:15">
      <c r="N40" s="201"/>
      <c r="O40" s="8"/>
    </row>
  </sheetData>
  <mergeCells count="35">
    <mergeCell ref="A24:L24"/>
    <mergeCell ref="A20:D20"/>
    <mergeCell ref="E20:J20"/>
    <mergeCell ref="A22:B22"/>
    <mergeCell ref="E22:G22"/>
    <mergeCell ref="H22:I22"/>
    <mergeCell ref="J22:K22"/>
    <mergeCell ref="A18:A19"/>
    <mergeCell ref="B18:D18"/>
    <mergeCell ref="E18:J18"/>
    <mergeCell ref="B19:D19"/>
    <mergeCell ref="E19:J19"/>
    <mergeCell ref="A15:C17"/>
    <mergeCell ref="D16:D17"/>
    <mergeCell ref="E16:J16"/>
    <mergeCell ref="E17:J17"/>
    <mergeCell ref="E14:J14"/>
    <mergeCell ref="A10:D10"/>
    <mergeCell ref="E10:J10"/>
    <mergeCell ref="K10:L10"/>
    <mergeCell ref="A11:C14"/>
    <mergeCell ref="D11:D12"/>
    <mergeCell ref="E12:J12"/>
    <mergeCell ref="D13:D14"/>
    <mergeCell ref="E13:J13"/>
    <mergeCell ref="K2:L3"/>
    <mergeCell ref="B3:C3"/>
    <mergeCell ref="A4:B4"/>
    <mergeCell ref="E4:I4"/>
    <mergeCell ref="A6:B6"/>
    <mergeCell ref="F6:G6"/>
    <mergeCell ref="I6:J6"/>
    <mergeCell ref="B2:C2"/>
    <mergeCell ref="D2:D3"/>
    <mergeCell ref="E2:J3"/>
  </mergeCells>
  <phoneticPr fontId="2"/>
  <dataValidations count="3">
    <dataValidation type="list" allowBlank="1" showInputMessage="1" showErrorMessage="1" sqref="D16:D17">
      <formula1>"　,1,3"</formula1>
    </dataValidation>
    <dataValidation type="list" allowBlank="1" showInputMessage="1" showErrorMessage="1" sqref="D13:D14">
      <formula1>"　,1,2,3"</formula1>
    </dataValidation>
    <dataValidation type="list" allowBlank="1" showInputMessage="1" showErrorMessage="1" sqref="H6">
      <formula1>" 　,1,2"</formula1>
    </dataValidation>
  </dataValidations>
  <pageMargins left="0.70866141732283472" right="0.70866141732283472" top="0.55118110236220474" bottom="0.19685039370078741" header="0.31496062992125984" footer="0.31496062992125984"/>
  <pageSetup paperSize="9" scale="66" fitToHeight="0" orientation="portrait" r:id="rId1"/>
  <headerFooter>
    <oddFooter>&amp;R&amp;A</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P40"/>
  <sheetViews>
    <sheetView view="pageBreakPreview" topLeftCell="A4" zoomScaleSheetLayoutView="100" workbookViewId="0">
      <selection activeCell="E17" sqref="E17:J17"/>
    </sheetView>
  </sheetViews>
  <sheetFormatPr defaultColWidth="9" defaultRowHeight="13.2"/>
  <cols>
    <col min="1" max="1" width="13" style="1" customWidth="1"/>
    <col min="2" max="2" width="14.44140625" style="1" customWidth="1"/>
    <col min="3" max="3" width="10.21875" style="1" customWidth="1"/>
    <col min="4" max="4" width="11.109375" style="1" customWidth="1"/>
    <col min="5" max="5" width="13.6640625" style="1" customWidth="1"/>
    <col min="6" max="6" width="11.109375" style="1" customWidth="1"/>
    <col min="7" max="7" width="9.21875" style="1" customWidth="1"/>
    <col min="8" max="10" width="9.6640625" style="1" customWidth="1"/>
    <col min="11" max="11" width="14.44140625" style="1" customWidth="1"/>
    <col min="12" max="12" width="7" style="1" customWidth="1"/>
    <col min="13" max="13" width="9.6640625" style="2" bestFit="1" customWidth="1"/>
    <col min="14" max="16384" width="9" style="2"/>
  </cols>
  <sheetData>
    <row r="1" spans="1:16" ht="34.5" customHeight="1">
      <c r="A1" s="153" t="s">
        <v>147</v>
      </c>
      <c r="L1" s="58"/>
    </row>
    <row r="2" spans="1:16" ht="38.25" customHeight="1">
      <c r="A2" s="172" t="s">
        <v>0</v>
      </c>
      <c r="B2" s="432"/>
      <c r="C2" s="433"/>
      <c r="D2" s="340" t="s">
        <v>73</v>
      </c>
      <c r="E2" s="336"/>
      <c r="F2" s="336"/>
      <c r="G2" s="336"/>
      <c r="H2" s="336"/>
      <c r="I2" s="336"/>
      <c r="J2" s="336"/>
      <c r="K2" s="336" t="s">
        <v>1</v>
      </c>
      <c r="L2" s="336"/>
      <c r="M2" s="2" t="s">
        <v>14</v>
      </c>
      <c r="N2" s="67">
        <f>B2</f>
        <v>0</v>
      </c>
    </row>
    <row r="3" spans="1:16" ht="38.25" customHeight="1" thickBot="1">
      <c r="A3" s="50" t="s">
        <v>72</v>
      </c>
      <c r="B3" s="336"/>
      <c r="C3" s="337"/>
      <c r="D3" s="341"/>
      <c r="E3" s="336"/>
      <c r="F3" s="336"/>
      <c r="G3" s="336"/>
      <c r="H3" s="336"/>
      <c r="I3" s="336"/>
      <c r="J3" s="336"/>
      <c r="K3" s="337"/>
      <c r="L3" s="337"/>
      <c r="M3" s="2" t="s">
        <v>15</v>
      </c>
      <c r="N3" s="182">
        <f>E2</f>
        <v>0</v>
      </c>
    </row>
    <row r="4" spans="1:16" ht="27.75" customHeight="1" thickBot="1">
      <c r="A4" s="333" t="s">
        <v>7</v>
      </c>
      <c r="B4" s="334"/>
      <c r="C4" s="149"/>
      <c r="D4" s="64" t="s">
        <v>97</v>
      </c>
      <c r="E4" s="356" t="s">
        <v>96</v>
      </c>
      <c r="F4" s="357"/>
      <c r="G4" s="357"/>
      <c r="H4" s="357"/>
      <c r="I4" s="357"/>
      <c r="J4" s="166" t="s">
        <v>98</v>
      </c>
      <c r="K4" s="167"/>
      <c r="L4" s="168" t="s">
        <v>99</v>
      </c>
      <c r="M4" s="4" t="s">
        <v>16</v>
      </c>
      <c r="N4" s="5">
        <f>B3</f>
        <v>0</v>
      </c>
      <c r="O4" s="5"/>
      <c r="P4" s="6"/>
    </row>
    <row r="5" spans="1:16" s="33" customFormat="1" ht="15.75" customHeight="1" thickBot="1">
      <c r="A5" s="36"/>
      <c r="B5" s="37"/>
      <c r="C5" s="37"/>
      <c r="D5" s="38"/>
      <c r="E5" s="39"/>
      <c r="F5" s="40"/>
      <c r="G5" s="35"/>
      <c r="H5" s="35"/>
      <c r="I5" s="35"/>
      <c r="J5" s="35"/>
      <c r="K5" s="36"/>
      <c r="L5" s="3"/>
      <c r="M5" s="4"/>
      <c r="N5" s="5"/>
      <c r="O5" s="5"/>
      <c r="P5" s="34"/>
    </row>
    <row r="6" spans="1:16" ht="27.75" customHeight="1" thickBot="1">
      <c r="A6" s="335"/>
      <c r="B6" s="335"/>
      <c r="C6" s="53"/>
      <c r="D6" s="54"/>
      <c r="E6" s="55"/>
      <c r="F6" s="389" t="s">
        <v>86</v>
      </c>
      <c r="G6" s="390"/>
      <c r="H6" s="105" t="s">
        <v>163</v>
      </c>
      <c r="I6" s="342" t="s">
        <v>83</v>
      </c>
      <c r="J6" s="343"/>
      <c r="K6" s="175"/>
      <c r="L6" s="12"/>
      <c r="M6" s="4"/>
      <c r="N6" s="5"/>
      <c r="O6" s="5"/>
      <c r="P6" s="6"/>
    </row>
    <row r="7" spans="1:16" s="33" customFormat="1" ht="12" customHeight="1">
      <c r="A7" s="51"/>
      <c r="B7" s="52"/>
      <c r="C7" s="51"/>
      <c r="D7" s="51"/>
      <c r="E7" s="51"/>
      <c r="F7" s="51"/>
      <c r="G7" s="51"/>
      <c r="H7" s="51"/>
      <c r="I7" s="51"/>
      <c r="J7" s="51"/>
      <c r="K7" s="19"/>
      <c r="L7" s="12"/>
      <c r="M7" s="42"/>
      <c r="N7" s="43"/>
      <c r="O7" s="43"/>
    </row>
    <row r="8" spans="1:16" s="145" customFormat="1" ht="23.25" customHeight="1">
      <c r="A8" s="52" t="s">
        <v>150</v>
      </c>
      <c r="B8" s="52"/>
      <c r="C8" s="141"/>
      <c r="D8" s="141"/>
      <c r="E8" s="141"/>
      <c r="F8" s="141"/>
      <c r="G8" s="141"/>
      <c r="H8" s="141"/>
      <c r="I8" s="141"/>
      <c r="J8" s="141"/>
      <c r="K8" s="19"/>
      <c r="L8" s="142"/>
      <c r="M8" s="143"/>
      <c r="N8" s="144"/>
      <c r="O8" s="144"/>
    </row>
    <row r="9" spans="1:16" ht="18" customHeight="1" thickBot="1">
      <c r="A9" s="346" t="s">
        <v>65</v>
      </c>
      <c r="B9" s="346"/>
      <c r="C9" s="346"/>
      <c r="D9" s="346"/>
      <c r="E9" s="346" t="s">
        <v>2</v>
      </c>
      <c r="F9" s="346"/>
      <c r="G9" s="346"/>
      <c r="H9" s="346"/>
      <c r="I9" s="346"/>
      <c r="J9" s="346"/>
      <c r="K9" s="346" t="s">
        <v>3</v>
      </c>
      <c r="L9" s="346"/>
      <c r="M9" s="7"/>
    </row>
    <row r="10" spans="1:16" ht="30" customHeight="1" thickBot="1">
      <c r="A10" s="410" t="s">
        <v>107</v>
      </c>
      <c r="B10" s="411"/>
      <c r="C10" s="412"/>
      <c r="D10" s="418" t="s">
        <v>156</v>
      </c>
      <c r="E10" s="68" t="s">
        <v>101</v>
      </c>
      <c r="F10" s="65"/>
      <c r="G10" s="155">
        <v>1</v>
      </c>
      <c r="H10" s="156" t="s">
        <v>125</v>
      </c>
      <c r="J10" s="62"/>
      <c r="K10" s="63"/>
      <c r="L10" s="160"/>
      <c r="M10" s="9"/>
      <c r="N10" s="10"/>
      <c r="O10" s="11"/>
    </row>
    <row r="11" spans="1:16" ht="29.25" customHeight="1" thickBot="1">
      <c r="A11" s="413"/>
      <c r="B11" s="414"/>
      <c r="C11" s="415"/>
      <c r="D11" s="399"/>
      <c r="E11" s="374" t="s">
        <v>78</v>
      </c>
      <c r="F11" s="397"/>
      <c r="G11" s="374"/>
      <c r="H11" s="374"/>
      <c r="I11" s="374"/>
      <c r="J11" s="398"/>
      <c r="K11" s="57">
        <f>IF($D$12=1,$F$10*$G$10*5000,0)</f>
        <v>0</v>
      </c>
      <c r="L11" s="161" t="s">
        <v>11</v>
      </c>
      <c r="M11" s="154">
        <f>IFERROR(K11+K12+K13,"-")</f>
        <v>0</v>
      </c>
      <c r="N11" s="10"/>
      <c r="O11" s="8"/>
    </row>
    <row r="12" spans="1:16" ht="29.25" customHeight="1">
      <c r="A12" s="413"/>
      <c r="B12" s="414"/>
      <c r="C12" s="414"/>
      <c r="D12" s="368" t="s">
        <v>163</v>
      </c>
      <c r="E12" s="372" t="s">
        <v>79</v>
      </c>
      <c r="F12" s="374"/>
      <c r="G12" s="374"/>
      <c r="H12" s="374"/>
      <c r="I12" s="374"/>
      <c r="J12" s="398"/>
      <c r="K12" s="57">
        <f>IF($D$12=2,$F$10*$G$10*6000,0)</f>
        <v>0</v>
      </c>
      <c r="L12" s="161" t="s">
        <v>11</v>
      </c>
      <c r="M12" s="9"/>
      <c r="N12" s="10"/>
      <c r="O12" s="8"/>
    </row>
    <row r="13" spans="1:16" ht="29.25" customHeight="1" thickBot="1">
      <c r="A13" s="416"/>
      <c r="B13" s="417"/>
      <c r="C13" s="417"/>
      <c r="D13" s="369"/>
      <c r="E13" s="372" t="s">
        <v>80</v>
      </c>
      <c r="F13" s="373"/>
      <c r="G13" s="374"/>
      <c r="H13" s="374"/>
      <c r="I13" s="374"/>
      <c r="J13" s="374"/>
      <c r="K13" s="57">
        <f>IF($D$12=3,$F$10*$G$10*0.8*5000,0)</f>
        <v>0</v>
      </c>
      <c r="L13" s="161" t="s">
        <v>11</v>
      </c>
      <c r="M13" s="9"/>
      <c r="N13" s="10"/>
      <c r="O13" s="8"/>
    </row>
    <row r="14" spans="1:16" ht="31.5" customHeight="1" thickBot="1">
      <c r="A14" s="419" t="s">
        <v>108</v>
      </c>
      <c r="B14" s="420"/>
      <c r="C14" s="420"/>
      <c r="D14" s="173" t="s">
        <v>157</v>
      </c>
      <c r="E14" s="152" t="s">
        <v>101</v>
      </c>
      <c r="F14" s="178"/>
      <c r="G14" s="157">
        <v>1</v>
      </c>
      <c r="H14" s="156" t="s">
        <v>125</v>
      </c>
      <c r="J14" s="62"/>
      <c r="K14" s="108"/>
      <c r="L14" s="161"/>
      <c r="M14" s="9"/>
      <c r="N14" s="10"/>
      <c r="O14" s="8"/>
    </row>
    <row r="15" spans="1:16" ht="30.75" customHeight="1">
      <c r="A15" s="421"/>
      <c r="B15" s="422"/>
      <c r="C15" s="422"/>
      <c r="D15" s="368" t="s">
        <v>163</v>
      </c>
      <c r="E15" s="374" t="s">
        <v>81</v>
      </c>
      <c r="F15" s="397"/>
      <c r="G15" s="374"/>
      <c r="H15" s="374"/>
      <c r="I15" s="374"/>
      <c r="J15" s="398"/>
      <c r="K15" s="57">
        <f>IF(D15=1,$F$14*$G$14*1000,0)</f>
        <v>0</v>
      </c>
      <c r="L15" s="161" t="s">
        <v>11</v>
      </c>
      <c r="M15" s="78">
        <f>IFERROR(K15+K16,"-")</f>
        <v>0</v>
      </c>
      <c r="N15" s="10"/>
      <c r="O15" s="8"/>
    </row>
    <row r="16" spans="1:16" ht="30.75" customHeight="1" thickBot="1">
      <c r="A16" s="423"/>
      <c r="B16" s="424"/>
      <c r="C16" s="424"/>
      <c r="D16" s="369"/>
      <c r="E16" s="374" t="s">
        <v>82</v>
      </c>
      <c r="F16" s="374"/>
      <c r="G16" s="374"/>
      <c r="H16" s="374"/>
      <c r="I16" s="374"/>
      <c r="J16" s="398"/>
      <c r="K16" s="57">
        <f>IF(D15=3,$F$14*$G$14*0.8*1000,0)</f>
        <v>0</v>
      </c>
      <c r="L16" s="161" t="s">
        <v>11</v>
      </c>
      <c r="M16" s="9"/>
      <c r="N16" s="10"/>
      <c r="O16" s="8"/>
    </row>
    <row r="17" spans="1:15" ht="36" customHeight="1">
      <c r="A17" s="363" t="s">
        <v>90</v>
      </c>
      <c r="B17" s="365" t="s">
        <v>84</v>
      </c>
      <c r="C17" s="365"/>
      <c r="D17" s="365"/>
      <c r="E17" s="366" t="s">
        <v>167</v>
      </c>
      <c r="F17" s="366"/>
      <c r="G17" s="366"/>
      <c r="H17" s="366"/>
      <c r="I17" s="366"/>
      <c r="J17" s="367"/>
      <c r="K17" s="57">
        <f>IF(H6=1,($F$10*$G$10)*3000,0)</f>
        <v>0</v>
      </c>
      <c r="L17" s="161" t="s">
        <v>11</v>
      </c>
      <c r="M17" s="78">
        <f>IFERROR(K17+K18,"-")</f>
        <v>0</v>
      </c>
      <c r="N17" s="10"/>
      <c r="O17" s="8"/>
    </row>
    <row r="18" spans="1:15" ht="36" customHeight="1">
      <c r="A18" s="364"/>
      <c r="B18" s="365" t="s">
        <v>85</v>
      </c>
      <c r="C18" s="365"/>
      <c r="D18" s="365"/>
      <c r="E18" s="366" t="s">
        <v>168</v>
      </c>
      <c r="F18" s="366"/>
      <c r="G18" s="366"/>
      <c r="H18" s="366"/>
      <c r="I18" s="366"/>
      <c r="J18" s="367"/>
      <c r="K18" s="57">
        <f>IF(H6=2,($F$10*$G$10)*1000,0)</f>
        <v>0</v>
      </c>
      <c r="L18" s="161" t="s">
        <v>11</v>
      </c>
      <c r="M18" s="9"/>
      <c r="N18" s="10"/>
      <c r="O18" s="8"/>
    </row>
    <row r="19" spans="1:15" ht="34.950000000000003" customHeight="1">
      <c r="A19" s="350" t="s">
        <v>155</v>
      </c>
      <c r="B19" s="358"/>
      <c r="C19" s="358"/>
      <c r="D19" s="359"/>
      <c r="E19" s="350" t="s">
        <v>87</v>
      </c>
      <c r="F19" s="351"/>
      <c r="G19" s="351"/>
      <c r="H19" s="351"/>
      <c r="I19" s="351"/>
      <c r="J19" s="352"/>
      <c r="K19" s="48">
        <f>SUM(K11:K18)</f>
        <v>0</v>
      </c>
      <c r="L19" s="163" t="s">
        <v>11</v>
      </c>
      <c r="M19" s="9"/>
      <c r="N19" s="10"/>
      <c r="O19" s="8"/>
    </row>
    <row r="20" spans="1:15" s="33" customFormat="1" ht="28.5" customHeight="1">
      <c r="A20" s="25"/>
      <c r="B20" s="25"/>
      <c r="C20" s="25"/>
      <c r="D20" s="25"/>
      <c r="E20" s="26"/>
      <c r="F20" s="27"/>
      <c r="G20" s="27"/>
      <c r="H20" s="27"/>
      <c r="I20" s="27"/>
      <c r="J20" s="27"/>
      <c r="K20" s="29"/>
      <c r="L20" s="28"/>
      <c r="M20" s="30"/>
      <c r="N20" s="31"/>
      <c r="O20" s="32"/>
    </row>
    <row r="21" spans="1:15" s="33" customFormat="1" ht="28.5" customHeight="1" thickBot="1">
      <c r="A21" s="25"/>
      <c r="B21" s="25"/>
      <c r="C21" s="25"/>
      <c r="D21" s="25"/>
      <c r="E21" s="26"/>
      <c r="F21" s="27"/>
      <c r="G21" s="27"/>
      <c r="H21" s="27"/>
      <c r="I21" s="27"/>
      <c r="J21" s="27"/>
      <c r="K21" s="29"/>
      <c r="L21" s="28"/>
      <c r="M21" s="30"/>
      <c r="N21" s="31"/>
      <c r="O21" s="32"/>
    </row>
    <row r="22" spans="1:15" ht="28.5" customHeight="1" thickBot="1">
      <c r="A22" s="425" t="s">
        <v>148</v>
      </c>
      <c r="B22" s="426"/>
      <c r="C22" s="66"/>
      <c r="D22" s="159" t="s">
        <v>56</v>
      </c>
      <c r="E22" s="427" t="s">
        <v>66</v>
      </c>
      <c r="F22" s="428"/>
      <c r="G22" s="426"/>
      <c r="H22" s="429" t="s">
        <v>6</v>
      </c>
      <c r="I22" s="430"/>
      <c r="J22" s="431">
        <f>IFERROR(C22*K19,"0")</f>
        <v>0</v>
      </c>
      <c r="K22" s="431"/>
      <c r="L22" s="151" t="s">
        <v>11</v>
      </c>
      <c r="M22" s="9"/>
      <c r="N22" s="10"/>
      <c r="O22" s="8"/>
    </row>
    <row r="23" spans="1:15" ht="19.5" customHeight="1" thickBot="1">
      <c r="A23" s="24"/>
      <c r="B23" s="24"/>
      <c r="C23" s="24"/>
      <c r="D23" s="24"/>
      <c r="E23" s="24"/>
      <c r="F23" s="24"/>
      <c r="G23" s="2"/>
      <c r="H23" s="2"/>
      <c r="I23" s="2"/>
      <c r="J23" s="2"/>
      <c r="K23" s="2"/>
      <c r="L23" s="2"/>
      <c r="M23" s="16"/>
      <c r="N23" s="14"/>
      <c r="O23" s="14"/>
    </row>
    <row r="24" spans="1:15" ht="36" customHeight="1" thickTop="1" thickBot="1">
      <c r="A24" s="330" t="s">
        <v>88</v>
      </c>
      <c r="B24" s="331"/>
      <c r="C24" s="331"/>
      <c r="D24" s="331"/>
      <c r="E24" s="331"/>
      <c r="F24" s="331"/>
      <c r="G24" s="331"/>
      <c r="H24" s="331"/>
      <c r="I24" s="331"/>
      <c r="J24" s="331"/>
      <c r="K24" s="331"/>
      <c r="L24" s="332"/>
      <c r="M24" s="46"/>
      <c r="N24" s="14"/>
      <c r="O24" s="14"/>
    </row>
    <row r="25" spans="1:15" ht="30.75" customHeight="1" thickTop="1">
      <c r="A25" s="2"/>
      <c r="B25" s="13"/>
      <c r="C25" s="13"/>
      <c r="D25" s="13"/>
      <c r="E25" s="13"/>
      <c r="F25" s="13"/>
      <c r="G25" s="2"/>
      <c r="H25" s="2"/>
      <c r="I25" s="2"/>
      <c r="J25" s="2"/>
      <c r="K25" s="2"/>
      <c r="L25" s="2"/>
      <c r="M25" s="16"/>
      <c r="N25" s="14"/>
      <c r="O25" s="14"/>
    </row>
    <row r="26" spans="1:15" ht="30.75" customHeight="1">
      <c r="A26" s="2"/>
      <c r="B26" s="13"/>
      <c r="C26" s="13"/>
      <c r="D26" s="13"/>
      <c r="E26" s="13"/>
      <c r="F26" s="13"/>
      <c r="G26" s="2"/>
      <c r="H26" s="2"/>
      <c r="I26" s="2"/>
      <c r="J26" s="2"/>
      <c r="K26" s="2"/>
      <c r="L26" s="2"/>
      <c r="M26" s="16"/>
      <c r="N26" s="14"/>
      <c r="O26" s="14"/>
    </row>
    <row r="27" spans="1:15" ht="30.75" customHeight="1">
      <c r="A27" s="2"/>
      <c r="B27" s="13"/>
      <c r="C27" s="13"/>
      <c r="D27" s="13"/>
      <c r="E27" s="13"/>
      <c r="F27" s="13"/>
      <c r="G27" s="2"/>
      <c r="H27" s="2"/>
      <c r="I27" s="2"/>
      <c r="J27" s="2"/>
      <c r="K27" s="2"/>
      <c r="L27" s="2"/>
      <c r="M27" s="16"/>
      <c r="N27" s="14"/>
      <c r="O27" s="14"/>
    </row>
    <row r="28" spans="1:15" ht="24" customHeight="1">
      <c r="A28" s="17"/>
      <c r="B28" s="17"/>
      <c r="C28" s="17"/>
      <c r="D28" s="17"/>
      <c r="E28" s="20"/>
      <c r="F28" s="5"/>
      <c r="G28" s="5"/>
      <c r="H28" s="5"/>
      <c r="I28" s="5"/>
      <c r="J28" s="5"/>
      <c r="K28" s="18"/>
      <c r="L28" s="12"/>
      <c r="M28" s="10"/>
      <c r="N28" s="8"/>
    </row>
    <row r="29" spans="1:15" ht="14.4">
      <c r="A29" s="21"/>
      <c r="B29" s="21"/>
      <c r="C29" s="21"/>
      <c r="D29" s="21"/>
      <c r="E29" s="21"/>
      <c r="F29" s="21"/>
      <c r="G29" s="21"/>
      <c r="H29" s="21"/>
      <c r="I29" s="15"/>
      <c r="J29" s="15"/>
      <c r="K29" s="15"/>
      <c r="L29" s="15"/>
      <c r="M29" s="16"/>
      <c r="N29" s="14"/>
      <c r="O29" s="14"/>
    </row>
    <row r="30" spans="1:15" ht="14.4">
      <c r="A30" s="21"/>
      <c r="B30" s="21"/>
      <c r="C30" s="21"/>
      <c r="D30" s="21"/>
      <c r="E30" s="21"/>
      <c r="F30" s="21"/>
      <c r="G30" s="21"/>
      <c r="H30" s="21"/>
      <c r="I30" s="15"/>
      <c r="J30" s="15"/>
      <c r="K30" s="15"/>
      <c r="L30" s="15"/>
      <c r="M30" s="16"/>
      <c r="N30" s="14"/>
      <c r="O30" s="14"/>
    </row>
    <row r="31" spans="1:15" ht="14.4">
      <c r="A31" s="15"/>
      <c r="B31" s="15"/>
      <c r="C31" s="15"/>
      <c r="D31" s="15"/>
      <c r="E31" s="15"/>
      <c r="F31" s="15"/>
      <c r="G31" s="15"/>
      <c r="H31" s="15"/>
      <c r="I31" s="15"/>
      <c r="J31" s="15"/>
      <c r="K31" s="15"/>
      <c r="L31" s="15"/>
      <c r="M31" s="16"/>
      <c r="N31" s="14"/>
      <c r="O31" s="14"/>
    </row>
    <row r="32" spans="1:15" ht="14.4">
      <c r="A32" s="15"/>
      <c r="B32" s="15"/>
      <c r="C32" s="15"/>
      <c r="D32" s="15"/>
      <c r="E32" s="15"/>
      <c r="F32" s="15"/>
      <c r="G32" s="15"/>
      <c r="H32" s="15"/>
      <c r="I32" s="15"/>
      <c r="J32" s="15"/>
      <c r="K32" s="15"/>
      <c r="L32" s="15"/>
      <c r="M32" s="16"/>
      <c r="N32" s="14"/>
      <c r="O32" s="14"/>
    </row>
    <row r="33" spans="14:15" ht="14.4">
      <c r="N33" s="14"/>
      <c r="O33" s="14"/>
    </row>
    <row r="34" spans="14:15" ht="14.4">
      <c r="N34" s="14"/>
      <c r="O34" s="14"/>
    </row>
    <row r="35" spans="14:15">
      <c r="N35" s="8"/>
      <c r="O35" s="8"/>
    </row>
    <row r="36" spans="14:15">
      <c r="N36" s="8"/>
      <c r="O36" s="8"/>
    </row>
    <row r="37" spans="14:15">
      <c r="N37" s="8"/>
      <c r="O37" s="8"/>
    </row>
    <row r="38" spans="14:15">
      <c r="N38" s="8"/>
      <c r="O38" s="8"/>
    </row>
    <row r="39" spans="14:15">
      <c r="N39" s="8"/>
      <c r="O39" s="8"/>
    </row>
    <row r="40" spans="14:15">
      <c r="N40" s="8"/>
      <c r="O40" s="8"/>
    </row>
  </sheetData>
  <mergeCells count="35">
    <mergeCell ref="A24:L24"/>
    <mergeCell ref="A22:B22"/>
    <mergeCell ref="E22:G22"/>
    <mergeCell ref="H22:I22"/>
    <mergeCell ref="J22:K22"/>
    <mergeCell ref="A19:D19"/>
    <mergeCell ref="E19:J19"/>
    <mergeCell ref="A14:C16"/>
    <mergeCell ref="D15:D16"/>
    <mergeCell ref="E15:J15"/>
    <mergeCell ref="E16:J16"/>
    <mergeCell ref="A17:A18"/>
    <mergeCell ref="B17:D17"/>
    <mergeCell ref="E17:J17"/>
    <mergeCell ref="B18:D18"/>
    <mergeCell ref="E18:J18"/>
    <mergeCell ref="A10:C13"/>
    <mergeCell ref="D10:D11"/>
    <mergeCell ref="E11:J11"/>
    <mergeCell ref="D12:D13"/>
    <mergeCell ref="E12:J12"/>
    <mergeCell ref="E13:J13"/>
    <mergeCell ref="K9:L9"/>
    <mergeCell ref="B2:C2"/>
    <mergeCell ref="D2:D3"/>
    <mergeCell ref="E2:J3"/>
    <mergeCell ref="K2:L3"/>
    <mergeCell ref="B3:C3"/>
    <mergeCell ref="A4:B4"/>
    <mergeCell ref="E4:I4"/>
    <mergeCell ref="A6:B6"/>
    <mergeCell ref="F6:G6"/>
    <mergeCell ref="I6:J6"/>
    <mergeCell ref="A9:D9"/>
    <mergeCell ref="E9:J9"/>
  </mergeCells>
  <phoneticPr fontId="2"/>
  <dataValidations count="3">
    <dataValidation type="list" allowBlank="1" showInputMessage="1" showErrorMessage="1" sqref="H6">
      <formula1>" 　,1,2"</formula1>
    </dataValidation>
    <dataValidation type="list" allowBlank="1" showInputMessage="1" showErrorMessage="1" sqref="D12:D13">
      <formula1>"　,1,2,3"</formula1>
    </dataValidation>
    <dataValidation type="list" allowBlank="1" showInputMessage="1" showErrorMessage="1" sqref="D15:D16">
      <formula1>"　,1,3"</formula1>
    </dataValidation>
  </dataValidations>
  <pageMargins left="0.70866141732283472" right="0.70866141732283472" top="0.55118110236220474" bottom="0.19685039370078741" header="0.31496062992125984" footer="0.31496062992125984"/>
  <pageSetup paperSize="9" scale="66" fitToHeight="0" orientation="portrait" r:id="rId1"/>
  <headerFooter>
    <oddFooter>&amp;R&amp;A</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➀治験等経費算定表</vt:lpstr>
      <vt:lpstr>②新規契約算出表</vt:lpstr>
      <vt:lpstr>③継続契約算出表</vt:lpstr>
      <vt:lpstr>④症例登録経費算出表</vt:lpstr>
      <vt:lpstr>⑤症例実施経費算出表</vt:lpstr>
      <vt:lpstr>'➀治験等経費算定表'!Print_Area</vt:lpstr>
      <vt:lpstr>②新規契約算出表!Print_Area</vt:lpstr>
      <vt:lpstr>③継続契約算出表!Print_Area</vt:lpstr>
      <vt:lpstr>④症例登録経費算出表!Print_Area</vt:lpstr>
      <vt:lpstr>⑤症例実施経費算出表!Print_Area</vt:lpstr>
      <vt:lpstr>'➀治験等経費算定表'!Print_Titles</vt:lpstr>
    </vt:vector>
  </TitlesOfParts>
  <Company>薬剤部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青木　由香里</dc:creator>
  <cp:lastModifiedBy>あいち小児　事務局</cp:lastModifiedBy>
  <cp:lastPrinted>2022-07-28T10:01:57Z</cp:lastPrinted>
  <dcterms:created xsi:type="dcterms:W3CDTF">2012-10-31T02:11:59Z</dcterms:created>
  <dcterms:modified xsi:type="dcterms:W3CDTF">2023-06-08T06:20:42Z</dcterms:modified>
</cp:coreProperties>
</file>